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S:\Výpočty\Kaple Budkovice\"/>
    </mc:Choice>
  </mc:AlternateContent>
  <xr:revisionPtr revIDLastSave="0" documentId="13_ncr:1_{83DCBDCD-2423-4BC6-9E5D-EF3BF3F65F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pis řeziv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8" i="4" l="1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7" i="4"/>
  <c r="M18" i="4"/>
  <c r="M19" i="4"/>
  <c r="M20" i="4"/>
  <c r="M21" i="4"/>
  <c r="M22" i="4"/>
  <c r="M23" i="4"/>
  <c r="M24" i="4"/>
  <c r="M25" i="4"/>
  <c r="M26" i="4"/>
  <c r="M27" i="4"/>
  <c r="M16" i="4"/>
  <c r="N17" i="4"/>
  <c r="N16" i="4"/>
  <c r="G20" i="4"/>
  <c r="G18" i="4"/>
  <c r="G19" i="4"/>
  <c r="G21" i="4"/>
  <c r="G22" i="4"/>
  <c r="G23" i="4"/>
  <c r="G24" i="4"/>
  <c r="G25" i="4"/>
  <c r="G26" i="4"/>
  <c r="G27" i="4"/>
  <c r="G28" i="4"/>
  <c r="G29" i="4"/>
  <c r="G30" i="4"/>
  <c r="G31" i="4"/>
  <c r="G32" i="4"/>
  <c r="E117" i="4"/>
  <c r="A14" i="4" s="1"/>
  <c r="J19" i="4" l="1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I26" i="4"/>
  <c r="N26" i="4" s="1"/>
  <c r="H27" i="4"/>
  <c r="G43" i="4"/>
  <c r="I43" i="4" s="1"/>
  <c r="N43" i="4" s="1"/>
  <c r="G44" i="4"/>
  <c r="H44" i="4" s="1"/>
  <c r="G45" i="4"/>
  <c r="G46" i="4"/>
  <c r="I28" i="4"/>
  <c r="N28" i="4" s="1"/>
  <c r="J126" i="4"/>
  <c r="G126" i="4"/>
  <c r="I126" i="4" s="1"/>
  <c r="J125" i="4"/>
  <c r="G125" i="4"/>
  <c r="I125" i="4" s="1"/>
  <c r="J124" i="4"/>
  <c r="G124" i="4"/>
  <c r="I124" i="4" s="1"/>
  <c r="J123" i="4"/>
  <c r="G123" i="4"/>
  <c r="I123" i="4" s="1"/>
  <c r="J122" i="4"/>
  <c r="G122" i="4"/>
  <c r="I122" i="4" s="1"/>
  <c r="I32" i="4"/>
  <c r="N32" i="4" s="1"/>
  <c r="G33" i="4"/>
  <c r="G34" i="4"/>
  <c r="H34" i="4" s="1"/>
  <c r="G35" i="4"/>
  <c r="G36" i="4"/>
  <c r="H36" i="4" s="1"/>
  <c r="G37" i="4"/>
  <c r="G38" i="4"/>
  <c r="H38" i="4" s="1"/>
  <c r="G39" i="4"/>
  <c r="G40" i="4"/>
  <c r="H40" i="4" s="1"/>
  <c r="G41" i="4"/>
  <c r="H41" i="4" s="1"/>
  <c r="G42" i="4"/>
  <c r="H42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I56" i="4"/>
  <c r="N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3" i="4"/>
  <c r="H73" i="4" s="1"/>
  <c r="G74" i="4"/>
  <c r="H74" i="4" s="1"/>
  <c r="G75" i="4"/>
  <c r="H75" i="4" s="1"/>
  <c r="G76" i="4"/>
  <c r="G77" i="4"/>
  <c r="H77" i="4" s="1"/>
  <c r="G78" i="4"/>
  <c r="H78" i="4" s="1"/>
  <c r="G79" i="4"/>
  <c r="G80" i="4"/>
  <c r="H80" i="4" s="1"/>
  <c r="G81" i="4"/>
  <c r="H81" i="4" s="1"/>
  <c r="G82" i="4"/>
  <c r="G83" i="4"/>
  <c r="G84" i="4"/>
  <c r="H84" i="4" s="1"/>
  <c r="G85" i="4"/>
  <c r="G86" i="4"/>
  <c r="H86" i="4" s="1"/>
  <c r="G87" i="4"/>
  <c r="G88" i="4"/>
  <c r="H88" i="4" s="1"/>
  <c r="G89" i="4"/>
  <c r="H89" i="4" s="1"/>
  <c r="G90" i="4"/>
  <c r="H90" i="4" s="1"/>
  <c r="G91" i="4"/>
  <c r="G92" i="4"/>
  <c r="H92" i="4" s="1"/>
  <c r="G93" i="4"/>
  <c r="H93" i="4" s="1"/>
  <c r="G94" i="4"/>
  <c r="G95" i="4"/>
  <c r="G96" i="4"/>
  <c r="H96" i="4" s="1"/>
  <c r="G97" i="4"/>
  <c r="H97" i="4" s="1"/>
  <c r="G98" i="4"/>
  <c r="H98" i="4" s="1"/>
  <c r="G99" i="4"/>
  <c r="G100" i="4"/>
  <c r="H100" i="4" s="1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I19" i="4"/>
  <c r="N19" i="4" s="1"/>
  <c r="I21" i="4"/>
  <c r="N21" i="4" s="1"/>
  <c r="H22" i="4"/>
  <c r="H24" i="4"/>
  <c r="J18" i="4"/>
  <c r="H18" i="4"/>
  <c r="I12" i="4" l="1"/>
  <c r="C11" i="4"/>
  <c r="C12" i="4"/>
  <c r="I10" i="4"/>
  <c r="C9" i="4"/>
  <c r="G7" i="4"/>
  <c r="G12" i="4"/>
  <c r="G9" i="4"/>
  <c r="E12" i="4"/>
  <c r="G10" i="4"/>
  <c r="E9" i="4"/>
  <c r="E7" i="4"/>
  <c r="I11" i="4"/>
  <c r="C10" i="4"/>
  <c r="I8" i="4"/>
  <c r="C7" i="4"/>
  <c r="E11" i="4"/>
  <c r="I7" i="4"/>
  <c r="G11" i="4"/>
  <c r="E10" i="4"/>
  <c r="G8" i="4"/>
  <c r="C8" i="4"/>
  <c r="I9" i="4"/>
  <c r="E8" i="4"/>
  <c r="H43" i="4"/>
  <c r="H21" i="4"/>
  <c r="I41" i="4"/>
  <c r="N41" i="4" s="1"/>
  <c r="I20" i="4"/>
  <c r="N20" i="4" s="1"/>
  <c r="I38" i="4"/>
  <c r="N38" i="4" s="1"/>
  <c r="I100" i="4"/>
  <c r="N100" i="4" s="1"/>
  <c r="I97" i="4"/>
  <c r="N97" i="4" s="1"/>
  <c r="I86" i="4"/>
  <c r="N86" i="4" s="1"/>
  <c r="I61" i="4"/>
  <c r="N61" i="4" s="1"/>
  <c r="I69" i="4"/>
  <c r="N69" i="4" s="1"/>
  <c r="I67" i="4"/>
  <c r="N67" i="4" s="1"/>
  <c r="I44" i="4"/>
  <c r="N44" i="4" s="1"/>
  <c r="I50" i="4"/>
  <c r="N50" i="4" s="1"/>
  <c r="I48" i="4"/>
  <c r="N48" i="4" s="1"/>
  <c r="H32" i="4"/>
  <c r="I72" i="4"/>
  <c r="N72" i="4" s="1"/>
  <c r="I70" i="4"/>
  <c r="N70" i="4" s="1"/>
  <c r="I64" i="4"/>
  <c r="N64" i="4" s="1"/>
  <c r="I58" i="4"/>
  <c r="N58" i="4" s="1"/>
  <c r="I36" i="4"/>
  <c r="N36" i="4" s="1"/>
  <c r="H28" i="4"/>
  <c r="I53" i="4"/>
  <c r="N53" i="4" s="1"/>
  <c r="I42" i="4"/>
  <c r="N42" i="4" s="1"/>
  <c r="I77" i="4"/>
  <c r="N77" i="4" s="1"/>
  <c r="I73" i="4"/>
  <c r="N73" i="4" s="1"/>
  <c r="I68" i="4"/>
  <c r="N68" i="4" s="1"/>
  <c r="I65" i="4"/>
  <c r="N65" i="4" s="1"/>
  <c r="I62" i="4"/>
  <c r="N62" i="4" s="1"/>
  <c r="I59" i="4"/>
  <c r="N59" i="4" s="1"/>
  <c r="I57" i="4"/>
  <c r="N57" i="4" s="1"/>
  <c r="I54" i="4"/>
  <c r="N54" i="4" s="1"/>
  <c r="I51" i="4"/>
  <c r="N51" i="4" s="1"/>
  <c r="I40" i="4"/>
  <c r="N40" i="4" s="1"/>
  <c r="I46" i="4"/>
  <c r="N46" i="4" s="1"/>
  <c r="I45" i="4"/>
  <c r="N45" i="4" s="1"/>
  <c r="I74" i="4"/>
  <c r="N74" i="4" s="1"/>
  <c r="I71" i="4"/>
  <c r="N71" i="4" s="1"/>
  <c r="I66" i="4"/>
  <c r="N66" i="4" s="1"/>
  <c r="I63" i="4"/>
  <c r="N63" i="4" s="1"/>
  <c r="I60" i="4"/>
  <c r="N60" i="4" s="1"/>
  <c r="I55" i="4"/>
  <c r="N55" i="4" s="1"/>
  <c r="I52" i="4"/>
  <c r="N52" i="4" s="1"/>
  <c r="I49" i="4"/>
  <c r="N49" i="4" s="1"/>
  <c r="I47" i="4"/>
  <c r="N47" i="4" s="1"/>
  <c r="H46" i="4"/>
  <c r="H45" i="4"/>
  <c r="H26" i="4"/>
  <c r="I22" i="4"/>
  <c r="N22" i="4" s="1"/>
  <c r="I34" i="4"/>
  <c r="N34" i="4" s="1"/>
  <c r="I27" i="4"/>
  <c r="N27" i="4" s="1"/>
  <c r="H35" i="4"/>
  <c r="I35" i="4"/>
  <c r="N35" i="4" s="1"/>
  <c r="I30" i="4"/>
  <c r="N30" i="4" s="1"/>
  <c r="H30" i="4"/>
  <c r="H33" i="4"/>
  <c r="I33" i="4"/>
  <c r="N33" i="4" s="1"/>
  <c r="H39" i="4"/>
  <c r="I39" i="4"/>
  <c r="N39" i="4" s="1"/>
  <c r="H37" i="4"/>
  <c r="I37" i="4"/>
  <c r="N37" i="4" s="1"/>
  <c r="H113" i="4"/>
  <c r="I113" i="4"/>
  <c r="N113" i="4" s="1"/>
  <c r="H109" i="4"/>
  <c r="I109" i="4"/>
  <c r="N109" i="4" s="1"/>
  <c r="H105" i="4"/>
  <c r="I105" i="4"/>
  <c r="N105" i="4" s="1"/>
  <c r="H82" i="4"/>
  <c r="I82" i="4"/>
  <c r="N82" i="4" s="1"/>
  <c r="H115" i="4"/>
  <c r="I115" i="4"/>
  <c r="N115" i="4" s="1"/>
  <c r="H111" i="4"/>
  <c r="I111" i="4"/>
  <c r="N111" i="4" s="1"/>
  <c r="H107" i="4"/>
  <c r="I107" i="4"/>
  <c r="N107" i="4" s="1"/>
  <c r="H103" i="4"/>
  <c r="I103" i="4"/>
  <c r="N103" i="4" s="1"/>
  <c r="H94" i="4"/>
  <c r="I94" i="4"/>
  <c r="N94" i="4" s="1"/>
  <c r="H114" i="4"/>
  <c r="I114" i="4"/>
  <c r="N114" i="4" s="1"/>
  <c r="H112" i="4"/>
  <c r="I112" i="4"/>
  <c r="N112" i="4" s="1"/>
  <c r="H110" i="4"/>
  <c r="I110" i="4"/>
  <c r="N110" i="4" s="1"/>
  <c r="H108" i="4"/>
  <c r="I108" i="4"/>
  <c r="N108" i="4" s="1"/>
  <c r="H106" i="4"/>
  <c r="I106" i="4"/>
  <c r="N106" i="4" s="1"/>
  <c r="H104" i="4"/>
  <c r="I104" i="4"/>
  <c r="N104" i="4" s="1"/>
  <c r="H102" i="4"/>
  <c r="I102" i="4"/>
  <c r="N102" i="4" s="1"/>
  <c r="H25" i="4"/>
  <c r="I25" i="4"/>
  <c r="N25" i="4" s="1"/>
  <c r="H23" i="4"/>
  <c r="I23" i="4"/>
  <c r="N23" i="4" s="1"/>
  <c r="H85" i="4"/>
  <c r="I85" i="4"/>
  <c r="N85" i="4" s="1"/>
  <c r="I31" i="4"/>
  <c r="N31" i="4" s="1"/>
  <c r="H31" i="4"/>
  <c r="I93" i="4"/>
  <c r="N93" i="4" s="1"/>
  <c r="I90" i="4"/>
  <c r="N90" i="4" s="1"/>
  <c r="I84" i="4"/>
  <c r="N84" i="4" s="1"/>
  <c r="I81" i="4"/>
  <c r="N81" i="4" s="1"/>
  <c r="I127" i="4"/>
  <c r="I98" i="4"/>
  <c r="N98" i="4" s="1"/>
  <c r="I92" i="4"/>
  <c r="N92" i="4" s="1"/>
  <c r="I89" i="4"/>
  <c r="N89" i="4" s="1"/>
  <c r="I78" i="4"/>
  <c r="N78" i="4" s="1"/>
  <c r="I75" i="4"/>
  <c r="N75" i="4" s="1"/>
  <c r="H87" i="4"/>
  <c r="I87" i="4"/>
  <c r="N87" i="4" s="1"/>
  <c r="H116" i="4"/>
  <c r="I116" i="4"/>
  <c r="N116" i="4" s="1"/>
  <c r="H91" i="4"/>
  <c r="I91" i="4"/>
  <c r="N91" i="4" s="1"/>
  <c r="I88" i="4"/>
  <c r="N88" i="4" s="1"/>
  <c r="H95" i="4"/>
  <c r="I95" i="4"/>
  <c r="N95" i="4" s="1"/>
  <c r="H79" i="4"/>
  <c r="I79" i="4"/>
  <c r="N79" i="4" s="1"/>
  <c r="H76" i="4"/>
  <c r="I76" i="4"/>
  <c r="N76" i="4" s="1"/>
  <c r="H99" i="4"/>
  <c r="I99" i="4"/>
  <c r="N99" i="4" s="1"/>
  <c r="I96" i="4"/>
  <c r="N96" i="4" s="1"/>
  <c r="H83" i="4"/>
  <c r="I83" i="4"/>
  <c r="N83" i="4" s="1"/>
  <c r="I80" i="4"/>
  <c r="N80" i="4" s="1"/>
  <c r="H101" i="4"/>
  <c r="I101" i="4"/>
  <c r="N101" i="4" s="1"/>
  <c r="I29" i="4"/>
  <c r="N29" i="4" s="1"/>
  <c r="H29" i="4"/>
  <c r="H20" i="4"/>
  <c r="G127" i="4"/>
  <c r="H122" i="4"/>
  <c r="H123" i="4"/>
  <c r="H124" i="4"/>
  <c r="H125" i="4"/>
  <c r="H126" i="4"/>
  <c r="I24" i="4"/>
  <c r="N24" i="4" s="1"/>
  <c r="H19" i="4"/>
  <c r="G117" i="4"/>
  <c r="I18" i="4"/>
  <c r="I117" i="4" s="1"/>
  <c r="N18" i="4" l="1"/>
  <c r="I128" i="4"/>
  <c r="H117" i="4"/>
  <c r="H127" i="4"/>
  <c r="K7" i="4" l="1"/>
  <c r="K8" i="4"/>
  <c r="H128" i="4"/>
  <c r="K10" i="4"/>
  <c r="K12" i="4"/>
  <c r="K11" i="4"/>
  <c r="K9" i="4"/>
  <c r="K13" i="4" l="1"/>
  <c r="A5" i="4" s="1"/>
</calcChain>
</file>

<file path=xl/sharedStrings.xml><?xml version="1.0" encoding="utf-8"?>
<sst xmlns="http://schemas.openxmlformats.org/spreadsheetml/2006/main" count="66" uniqueCount="59">
  <si>
    <t>Pol.</t>
  </si>
  <si>
    <t>Název prvku</t>
  </si>
  <si>
    <t>Poznámky</t>
  </si>
  <si>
    <t>Výpis řeziva</t>
  </si>
  <si>
    <t>Počet</t>
  </si>
  <si>
    <t>m3</t>
  </si>
  <si>
    <t>Celkem řezivo krov</t>
  </si>
  <si>
    <t>Celkem řezivo ostatní</t>
  </si>
  <si>
    <t>Celkem řezivo komplet</t>
  </si>
  <si>
    <t xml:space="preserve">Akce: </t>
  </si>
  <si>
    <t>Hranolové řezivo</t>
  </si>
  <si>
    <t>Ostatní řezivo</t>
  </si>
  <si>
    <t>Poznámka:</t>
  </si>
  <si>
    <t>Dřevo nutno dodat v kvalitě třídy 1., dodané dřevo nebude obsahovat zabarvení,hnilobu, dodané dřevo</t>
  </si>
  <si>
    <t>Dodané dřevo musí respektovat kvalitu dle normy ČSN 490019 (EN1611-1).</t>
  </si>
  <si>
    <t xml:space="preserve"> bude po  zabudování na stavbě pohledové.  </t>
  </si>
  <si>
    <t>do 3mb</t>
  </si>
  <si>
    <t>do 5mb</t>
  </si>
  <si>
    <t>do 8mb</t>
  </si>
  <si>
    <t>přes 8mb</t>
  </si>
  <si>
    <t>celkem</t>
  </si>
  <si>
    <t>do 224</t>
  </si>
  <si>
    <t>do 288</t>
  </si>
  <si>
    <t>do 450</t>
  </si>
  <si>
    <t>do 600</t>
  </si>
  <si>
    <t>přes 600</t>
  </si>
  <si>
    <t>Celkem řezivo</t>
  </si>
  <si>
    <t>Průřez/cm2</t>
  </si>
  <si>
    <t>(mm)</t>
  </si>
  <si>
    <t>(m)</t>
  </si>
  <si>
    <t>Plocha</t>
  </si>
  <si>
    <t>(m3)</t>
  </si>
  <si>
    <t>Šířka</t>
  </si>
  <si>
    <t>Délka</t>
  </si>
  <si>
    <t>Výška</t>
  </si>
  <si>
    <t>Celkem</t>
  </si>
  <si>
    <t>Kubatura</t>
  </si>
  <si>
    <t>(ks)</t>
  </si>
  <si>
    <t>délka (m)</t>
  </si>
  <si>
    <t>(m2)</t>
  </si>
  <si>
    <t>(cm2)</t>
  </si>
  <si>
    <t>Průřez</t>
  </si>
  <si>
    <t>do 120</t>
  </si>
  <si>
    <t>… Název části stechy …</t>
  </si>
  <si>
    <t>Šířka (mm)</t>
  </si>
  <si>
    <t>Výška (mm)</t>
  </si>
  <si>
    <t>Délka (m)</t>
  </si>
  <si>
    <t>Počet (ks)</t>
  </si>
  <si>
    <t>Celkem délka (m)</t>
  </si>
  <si>
    <t>Plocha (m2)</t>
  </si>
  <si>
    <t>Kubatura (m3)</t>
  </si>
  <si>
    <t>Průřez (cm2)</t>
  </si>
  <si>
    <t>pozednice</t>
  </si>
  <si>
    <t>vaznice</t>
  </si>
  <si>
    <t>krokev</t>
  </si>
  <si>
    <t>rám plné vazby</t>
  </si>
  <si>
    <t>Kaple Budkovice</t>
  </si>
  <si>
    <t>protéza</t>
  </si>
  <si>
    <t>plát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</si>
</sst>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  <charset val="238"/>
    </font>
    <font>
      <sz val="11"/>
      <name val="Arial"/>
      <family val="2"/>
      <charset val="238"/>
    </font>
    <font>
      <b/>
      <u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indexed="63"/>
      <name val="Tahoma"/>
      <family val="2"/>
      <charset val="238"/>
    </font>
    <font>
      <sz val="10"/>
      <name val="Tahoma"/>
      <family val="2"/>
      <charset val="238"/>
    </font>
    <font>
      <sz val="7"/>
      <color indexed="63"/>
      <name val="Humanst521 BT"/>
    </font>
    <font>
      <sz val="7"/>
      <color indexed="63"/>
      <name val="Tahoma"/>
      <family val="2"/>
      <charset val="238"/>
    </font>
    <font>
      <sz val="7"/>
      <name val="Tahoma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4"/>
      <name val="Arial"/>
      <family val="2"/>
      <charset val="238"/>
    </font>
    <font>
      <b/>
      <sz val="11"/>
      <color theme="0"/>
      <name val="Arial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/>
    <xf numFmtId="0" fontId="14" fillId="2" borderId="1" applyNumberFormat="0" applyFont="0" applyBorder="0" applyAlignment="0" applyProtection="0">
      <alignment horizontal="center"/>
    </xf>
    <xf numFmtId="0" fontId="14" fillId="3" borderId="1" applyNumberFormat="0" applyFont="0" applyBorder="0" applyAlignment="0" applyProtection="0">
      <alignment horizontal="center"/>
    </xf>
    <xf numFmtId="0" fontId="14" fillId="4" borderId="1" applyNumberFormat="0" applyFont="0" applyBorder="0" applyAlignment="0" applyProtection="0">
      <alignment horizontal="center"/>
    </xf>
    <xf numFmtId="0" fontId="14" fillId="5" borderId="1" applyNumberFormat="0" applyFont="0" applyBorder="0" applyAlignment="0" applyProtection="0">
      <alignment horizontal="center"/>
    </xf>
    <xf numFmtId="0" fontId="14" fillId="6" borderId="1" applyNumberFormat="0" applyFont="0" applyBorder="0" applyAlignment="0" applyProtection="0">
      <alignment horizontal="center"/>
    </xf>
    <xf numFmtId="0" fontId="13" fillId="7" borderId="1" applyNumberFormat="0" applyFont="0" applyBorder="0" applyAlignment="0" applyProtection="0"/>
    <xf numFmtId="0" fontId="1" fillId="2" borderId="1" applyNumberFormat="0" applyFont="0" applyBorder="0" applyAlignment="0" applyProtection="0">
      <alignment horizontal="center"/>
    </xf>
    <xf numFmtId="0" fontId="1" fillId="3" borderId="1" applyNumberFormat="0" applyFont="0" applyBorder="0" applyAlignment="0" applyProtection="0">
      <alignment horizontal="center"/>
    </xf>
    <xf numFmtId="0" fontId="1" fillId="4" borderId="1" applyNumberFormat="0" applyFont="0" applyBorder="0" applyAlignment="0" applyProtection="0">
      <alignment horizontal="center"/>
    </xf>
    <xf numFmtId="0" fontId="1" fillId="5" borderId="1" applyNumberFormat="0" applyFont="0" applyBorder="0" applyAlignment="0" applyProtection="0">
      <alignment horizontal="center"/>
    </xf>
    <xf numFmtId="0" fontId="1" fillId="6" borderId="1" applyNumberFormat="0" applyFont="0" applyBorder="0" applyAlignment="0" applyProtection="0">
      <alignment horizontal="center"/>
    </xf>
  </cellStyleXfs>
  <cellXfs count="1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0" fillId="0" borderId="0" xfId="0" applyFo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2" fontId="3" fillId="0" borderId="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2" fillId="0" borderId="0" xfId="0" applyFont="1"/>
    <xf numFmtId="2" fontId="3" fillId="0" borderId="11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/>
    <xf numFmtId="0" fontId="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3" fillId="0" borderId="1" xfId="0" applyFont="1" applyBorder="1"/>
    <xf numFmtId="0" fontId="3" fillId="0" borderId="20" xfId="0" applyFont="1" applyBorder="1"/>
    <xf numFmtId="0" fontId="3" fillId="0" borderId="21" xfId="0" applyFont="1" applyBorder="1" applyAlignment="1">
      <alignment horizontal="left"/>
    </xf>
    <xf numFmtId="0" fontId="3" fillId="0" borderId="22" xfId="0" applyFont="1" applyBorder="1"/>
    <xf numFmtId="0" fontId="3" fillId="0" borderId="23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1" fillId="0" borderId="33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3" fillId="7" borderId="1" xfId="6" applyFont="1" applyBorder="1"/>
    <xf numFmtId="0" fontId="18" fillId="0" borderId="23" xfId="0" applyFont="1" applyBorder="1"/>
    <xf numFmtId="0" fontId="3" fillId="0" borderId="5" xfId="0" applyFont="1" applyBorder="1" applyAlignment="1">
      <alignment horizontal="left"/>
    </xf>
    <xf numFmtId="0" fontId="1" fillId="0" borderId="4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/>
    <xf numFmtId="0" fontId="11" fillId="0" borderId="0" xfId="0" applyFont="1"/>
    <xf numFmtId="0" fontId="3" fillId="0" borderId="37" xfId="0" applyFont="1" applyBorder="1" applyAlignment="1">
      <alignment horizontal="right"/>
    </xf>
    <xf numFmtId="0" fontId="3" fillId="0" borderId="38" xfId="0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4" fillId="0" borderId="3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3" fillId="0" borderId="41" xfId="0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3" fillId="0" borderId="18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12" fillId="5" borderId="2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6" borderId="34" xfId="0" applyFont="1" applyFill="1" applyBorder="1" applyAlignment="1">
      <alignment horizontal="center"/>
    </xf>
    <xf numFmtId="0" fontId="12" fillId="6" borderId="35" xfId="0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12" fillId="7" borderId="1" xfId="0" applyFont="1" applyFill="1" applyBorder="1" applyAlignment="1">
      <alignment horizontal="center"/>
    </xf>
  </cellXfs>
  <cellStyles count="12">
    <cellStyle name="do 120" xfId="6" xr:uid="{00000000-0005-0000-0000-000000000000}"/>
    <cellStyle name="do 224" xfId="1" xr:uid="{00000000-0005-0000-0000-000001000000}"/>
    <cellStyle name="do 224 2" xfId="7" xr:uid="{822F492F-AF47-4985-B7E8-61EE6A8459CF}"/>
    <cellStyle name="do 288" xfId="2" xr:uid="{00000000-0005-0000-0000-000002000000}"/>
    <cellStyle name="do 288 2" xfId="8" xr:uid="{C6D6596F-2FA2-4E98-96AB-A843DDEDCB9F}"/>
    <cellStyle name="do 450" xfId="3" xr:uid="{00000000-0005-0000-0000-000003000000}"/>
    <cellStyle name="do 450 2" xfId="9" xr:uid="{6CCF0307-3EE1-483B-B7BF-5237F7A18C24}"/>
    <cellStyle name="do 600" xfId="4" xr:uid="{00000000-0005-0000-0000-000004000000}"/>
    <cellStyle name="do 600 2" xfId="10" xr:uid="{495401FC-754C-407D-9374-2BC19BF611E0}"/>
    <cellStyle name="Normální" xfId="0" builtinId="0"/>
    <cellStyle name="přes 600" xfId="5" xr:uid="{00000000-0005-0000-0000-000006000000}"/>
    <cellStyle name="přes 600 2" xfId="11" xr:uid="{5C43D995-56D5-413A-BCB7-214702E0BEBB}"/>
  </cellStyles>
  <dxfs count="36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1"/>
  <sheetViews>
    <sheetView tabSelected="1" zoomScale="110" zoomScaleNormal="110" zoomScaleSheetLayoutView="100" workbookViewId="0">
      <selection activeCell="A136" sqref="A136:G142"/>
    </sheetView>
  </sheetViews>
  <sheetFormatPr defaultColWidth="9.109375" defaultRowHeight="13.8"/>
  <cols>
    <col min="1" max="1" width="5.44140625" style="1" customWidth="1"/>
    <col min="2" max="2" width="18.88671875" style="4" customWidth="1"/>
    <col min="3" max="3" width="10" style="6" customWidth="1"/>
    <col min="4" max="4" width="10.6640625" style="6" customWidth="1"/>
    <col min="5" max="5" width="9.33203125" style="6" customWidth="1"/>
    <col min="6" max="6" width="10" style="6" customWidth="1"/>
    <col min="7" max="10" width="10.6640625" style="6" customWidth="1"/>
    <col min="11" max="12" width="21" style="4" customWidth="1"/>
    <col min="13" max="13" width="57.44140625" style="1" customWidth="1"/>
    <col min="14" max="14" width="11.109375" style="1" bestFit="1" customWidth="1"/>
    <col min="15" max="16384" width="9.109375" style="1"/>
  </cols>
  <sheetData>
    <row r="1" spans="1:14" ht="15.6">
      <c r="A1" s="101"/>
      <c r="B1" s="101"/>
      <c r="C1" s="102" t="s">
        <v>3</v>
      </c>
      <c r="D1" s="102"/>
      <c r="E1" s="102"/>
      <c r="F1" s="102"/>
      <c r="G1" s="102"/>
      <c r="H1" s="102"/>
      <c r="I1" s="102"/>
      <c r="J1" s="102"/>
      <c r="K1" s="102"/>
      <c r="L1" s="2"/>
    </row>
    <row r="2" spans="1:14" ht="15.6">
      <c r="A2" s="101"/>
      <c r="B2" s="101"/>
      <c r="C2" s="102"/>
      <c r="D2" s="102"/>
      <c r="E2" s="102"/>
      <c r="F2" s="102"/>
      <c r="G2" s="102"/>
      <c r="H2" s="102"/>
      <c r="I2" s="102"/>
      <c r="J2" s="102"/>
      <c r="K2" s="102"/>
      <c r="L2" s="3"/>
    </row>
    <row r="3" spans="1:14" ht="15.6">
      <c r="A3" s="101"/>
      <c r="B3" s="101"/>
      <c r="C3" s="104" t="s">
        <v>9</v>
      </c>
      <c r="D3" s="103" t="s">
        <v>56</v>
      </c>
      <c r="E3" s="103"/>
      <c r="F3" s="103"/>
      <c r="G3" s="103"/>
      <c r="H3" s="103"/>
      <c r="I3" s="103"/>
      <c r="J3" s="103"/>
      <c r="K3" s="103"/>
      <c r="L3" s="3"/>
    </row>
    <row r="4" spans="1:14">
      <c r="A4" s="101"/>
      <c r="B4" s="101"/>
      <c r="C4" s="104"/>
      <c r="D4" s="103"/>
      <c r="E4" s="103"/>
      <c r="F4" s="103"/>
      <c r="G4" s="103"/>
      <c r="H4" s="103"/>
      <c r="I4" s="103"/>
      <c r="J4" s="103"/>
      <c r="K4" s="103"/>
    </row>
    <row r="5" spans="1:14" ht="48" customHeight="1" thickBot="1">
      <c r="A5" s="107" t="str">
        <f>IF($K$13=G117,"VŠECHNO JE SPRÁVNĚ","CHYBA! TABULKA NEPOČÍTÁ! CHYBA MŮŽE BÝT ZPŮSOBENA VLOŽENÍM NOVÉHO ŘÁDKU. ZKUS ŘÁDEK VLOŽIT UPROSTŘED TABULKY!")</f>
        <v>VŠECHNO JE SPRÁVNĚ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4">
      <c r="A6" s="105" t="s">
        <v>27</v>
      </c>
      <c r="B6" s="106"/>
      <c r="C6" s="106" t="s">
        <v>16</v>
      </c>
      <c r="D6" s="106"/>
      <c r="E6" s="106" t="s">
        <v>17</v>
      </c>
      <c r="F6" s="106"/>
      <c r="G6" s="106" t="s">
        <v>18</v>
      </c>
      <c r="H6" s="106"/>
      <c r="I6" s="106" t="s">
        <v>19</v>
      </c>
      <c r="J6" s="106"/>
      <c r="K6" s="52" t="s">
        <v>20</v>
      </c>
    </row>
    <row r="7" spans="1:14">
      <c r="A7" s="121" t="s">
        <v>42</v>
      </c>
      <c r="B7" s="122"/>
      <c r="C7" s="94">
        <f>SUMIFS(G18:G116,J18:J116,"&lt;=120",E18:E116,"&lt;=3")</f>
        <v>0</v>
      </c>
      <c r="D7" s="94"/>
      <c r="E7" s="94">
        <f>SUMIFS(G18:G116,J18:J116,"&lt;=120",E18:E116,"&gt;3",E18:E116,"&lt;=5")</f>
        <v>0</v>
      </c>
      <c r="F7" s="94"/>
      <c r="G7" s="94">
        <f>SUMIFS(G18:G116,J18:J116,"&lt;=120",E18:E116,"&gt;5",E18:E116,"&lt;=8")</f>
        <v>0</v>
      </c>
      <c r="H7" s="94"/>
      <c r="I7" s="94">
        <f>SUMIFS(G18:G116,J18:J116,"&lt;=120",E18:E116,"&gt;8")</f>
        <v>0</v>
      </c>
      <c r="J7" s="94"/>
      <c r="K7" s="49">
        <f>SUM(C7:J7)</f>
        <v>0</v>
      </c>
    </row>
    <row r="8" spans="1:14">
      <c r="A8" s="95" t="s">
        <v>21</v>
      </c>
      <c r="B8" s="96"/>
      <c r="C8" s="94">
        <f>SUMIFS(G18:G116,J18:J116,"&gt;120",J18:J116,"&lt;=224",E18:E116,"&lt;=3")</f>
        <v>0</v>
      </c>
      <c r="D8" s="94"/>
      <c r="E8" s="94">
        <f>SUMIFS(G18:G116,J18:J116,"&gt;120",J18:J116,"&lt;=224",E18:E116,"&gt;3",E18:E116,"&lt;=5")</f>
        <v>0</v>
      </c>
      <c r="F8" s="94"/>
      <c r="G8" s="94">
        <f>SUMIFS(G18:G116,J18:J116,"&gt;120",J18:J116,"&lt;=224",E18:E116,"&gt;5",E18:E116,"&lt;=8")</f>
        <v>0</v>
      </c>
      <c r="H8" s="94"/>
      <c r="I8" s="94">
        <f>SUMIFS(G18:G116,J18:J116,"&gt;120",J18:J116,"&lt;=224",E18:E116,"&gt;8")</f>
        <v>0</v>
      </c>
      <c r="J8" s="94"/>
      <c r="K8" s="49">
        <f>SUM(C8:J8)</f>
        <v>0</v>
      </c>
    </row>
    <row r="9" spans="1:14">
      <c r="A9" s="97" t="s">
        <v>22</v>
      </c>
      <c r="B9" s="98"/>
      <c r="C9" s="94">
        <f>SUMIFS(G18:G116,J18:J116,"&gt;224",J18:J116,"&lt;=288",E18:E116,"&lt;=3")</f>
        <v>6</v>
      </c>
      <c r="D9" s="94"/>
      <c r="E9" s="94">
        <f>SUMIFS(G18:G116,J18:J116,"&gt;224",J18:J116,"&lt;=288",E18:E116,"&gt;3",E18:E116,"&lt;=5")</f>
        <v>60</v>
      </c>
      <c r="F9" s="94"/>
      <c r="G9" s="94">
        <f>SUMIFS(G18:G116,J18:J116,"&gt;224",J18:J116,"&lt;=288",E18:E116,"&gt;5",E18:E116,"&lt;=8")</f>
        <v>0</v>
      </c>
      <c r="H9" s="94"/>
      <c r="I9" s="94">
        <f>SUMIFS(G18:G116,J18:J116,"&gt;224",J18:J116,"&lt;=288",E18:E116,"&gt;8")</f>
        <v>0</v>
      </c>
      <c r="J9" s="94"/>
      <c r="K9" s="49">
        <f t="shared" ref="K9:K12" si="0">SUM(C9:J9)</f>
        <v>66</v>
      </c>
    </row>
    <row r="10" spans="1:14">
      <c r="A10" s="99" t="s">
        <v>23</v>
      </c>
      <c r="B10" s="100"/>
      <c r="C10" s="94">
        <f>SUMIFS(G18:G116,J18:J116,"&gt;288",J18:J116,"&lt;=450",E18:E116,"&lt;=3")</f>
        <v>15</v>
      </c>
      <c r="D10" s="94"/>
      <c r="E10" s="94">
        <f>SUMIFS(G18:G116,J18:J116,"&gt;288",J18:J116,"&lt;=450",E18:E116,"&gt;3",E18:E116,"&lt;=5")</f>
        <v>0</v>
      </c>
      <c r="F10" s="94"/>
      <c r="G10" s="94">
        <f>SUMIFS(G18:G116,J18:J116,"&gt;288",J18:J116,"&lt;=450",E18:E116,"&gt;5",E18:E116,"&lt;=8")</f>
        <v>0</v>
      </c>
      <c r="H10" s="94"/>
      <c r="I10" s="94">
        <f>SUMIFS(G18:G116,J18:J116,"&gt;288",J18:J116,"&lt;=450",E18:E116,"&gt;8")</f>
        <v>0</v>
      </c>
      <c r="J10" s="94"/>
      <c r="K10" s="49">
        <f t="shared" si="0"/>
        <v>15</v>
      </c>
    </row>
    <row r="11" spans="1:14">
      <c r="A11" s="117" t="s">
        <v>24</v>
      </c>
      <c r="B11" s="118"/>
      <c r="C11" s="72">
        <f>SUMIFS(G18:G116,J18:J116,"&gt;450",J18:J116,"&lt;=600",E18:E116,"&lt;=3")</f>
        <v>0</v>
      </c>
      <c r="D11" s="72"/>
      <c r="E11" s="72">
        <f>SUMIFS(G18:G116,J18:J116,"&gt;450",J18:J116,"&lt;=600",E18:E116,"&gt;3",E18:E116,"&lt;=5")</f>
        <v>0</v>
      </c>
      <c r="F11" s="72"/>
      <c r="G11" s="72">
        <f>SUMIFS(G18:G116,J18:J116,"&gt;450",J18:J116,"&lt;=600",E18:E116,"&gt;5",E18:E116,"&lt;=8")</f>
        <v>0</v>
      </c>
      <c r="H11" s="72"/>
      <c r="I11" s="72">
        <f>SUMIFS(G18:G116,J18:J116,"&gt;450",J18:J116,"&lt;=600",E18:E116,"&gt;8")</f>
        <v>0</v>
      </c>
      <c r="J11" s="72"/>
      <c r="K11" s="49">
        <f t="shared" si="0"/>
        <v>0</v>
      </c>
    </row>
    <row r="12" spans="1:14" ht="14.4" thickBot="1">
      <c r="A12" s="119" t="s">
        <v>25</v>
      </c>
      <c r="B12" s="120"/>
      <c r="C12" s="93">
        <f>SUMIFS(G18:G116,J18:J116,"&gt;600",E18:E116,"&lt;=3")</f>
        <v>0</v>
      </c>
      <c r="D12" s="93"/>
      <c r="E12" s="73">
        <f>SUMIFS(G18:G116,J18:J116,"&gt;600",E18:E116,"&gt;3",E18:E116,"&lt;=5")</f>
        <v>0</v>
      </c>
      <c r="F12" s="73"/>
      <c r="G12" s="73">
        <f>SUMIFS(G18:G116,J18:J116,"&gt;600",E18:E116,"&gt;5",E18:E116,"&lt;=8")</f>
        <v>0</v>
      </c>
      <c r="H12" s="73"/>
      <c r="I12" s="73">
        <f>SUMIFS(G18:G116,J18:J116,"&gt;600",E18:E116,"&gt;8")</f>
        <v>0</v>
      </c>
      <c r="J12" s="73"/>
      <c r="K12" s="50">
        <f t="shared" si="0"/>
        <v>0</v>
      </c>
    </row>
    <row r="13" spans="1:14" ht="14.4" thickBot="1">
      <c r="B13" s="33"/>
      <c r="C13" s="1"/>
      <c r="D13" s="1"/>
      <c r="I13" s="90" t="s">
        <v>26</v>
      </c>
      <c r="J13" s="91"/>
      <c r="K13" s="51">
        <f>SUM(K7:K12)</f>
        <v>81</v>
      </c>
    </row>
    <row r="14" spans="1:14" ht="14.4" thickBot="1">
      <c r="A14" s="92" t="str">
        <f>IF($E$117&lt;0,"MÍNUS MUSÍŠ NAPSAT V POČTU! TEĎ TO NEUMÍM DOPLNIT DO TABULKY! NEJSEM CHYTRÝ JAKO TY!","VŠECHNO JE SPRÁVNĚ.")</f>
        <v>VŠECHNO JE SPRÁVNĚ.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5" spans="1:14" ht="16.2" thickTop="1">
      <c r="A15" s="77" t="s">
        <v>10</v>
      </c>
      <c r="B15" s="78"/>
      <c r="C15" s="78"/>
      <c r="D15" s="78"/>
      <c r="E15" s="78"/>
      <c r="F15" s="78"/>
      <c r="G15" s="78"/>
      <c r="H15" s="78"/>
      <c r="I15" s="78"/>
      <c r="J15" s="79"/>
      <c r="K15" s="80"/>
      <c r="L15" s="16"/>
    </row>
    <row r="16" spans="1:14" s="69" customFormat="1" ht="37.65" customHeight="1">
      <c r="A16" s="62" t="s">
        <v>0</v>
      </c>
      <c r="B16" s="64" t="s">
        <v>1</v>
      </c>
      <c r="C16" s="65" t="s">
        <v>44</v>
      </c>
      <c r="D16" s="65" t="s">
        <v>45</v>
      </c>
      <c r="E16" s="65" t="s">
        <v>46</v>
      </c>
      <c r="F16" s="65" t="s">
        <v>47</v>
      </c>
      <c r="G16" s="65" t="s">
        <v>48</v>
      </c>
      <c r="H16" s="65" t="s">
        <v>49</v>
      </c>
      <c r="I16" s="66" t="s">
        <v>50</v>
      </c>
      <c r="J16" s="67" t="s">
        <v>51</v>
      </c>
      <c r="K16" s="63" t="s">
        <v>2</v>
      </c>
      <c r="L16" s="68"/>
      <c r="M16" s="71" t="str">
        <f>_xlfn.TEXTJOIN(" | ",,A16,B16,C16,D16,E16,F16,K16)</f>
        <v>Pol. | Název prvku | Šířka (mm) | Výška (mm) | Délka (m) | Počet (ks) | Poznámky</v>
      </c>
      <c r="N16" s="70" t="str">
        <f>I16</f>
        <v>Kubatura (m3)</v>
      </c>
    </row>
    <row r="17" spans="1:14">
      <c r="A17" s="61"/>
      <c r="B17" s="114" t="s">
        <v>43</v>
      </c>
      <c r="C17" s="115"/>
      <c r="D17" s="115"/>
      <c r="E17" s="115"/>
      <c r="F17" s="115"/>
      <c r="G17" s="115"/>
      <c r="H17" s="115"/>
      <c r="I17" s="115"/>
      <c r="J17" s="115"/>
      <c r="K17" s="116"/>
      <c r="M17" s="47" t="str">
        <f t="shared" ref="M17:M27" si="1">_xlfn.TEXTJOIN(" | ",,A17,B17,C17,D17,E17,F17,K17)</f>
        <v>… Název části stechy …</v>
      </c>
      <c r="N17" s="1">
        <f t="shared" ref="N17:N27" si="2">I17</f>
        <v>0</v>
      </c>
    </row>
    <row r="18" spans="1:14">
      <c r="A18" s="17">
        <v>1</v>
      </c>
      <c r="B18" s="5" t="s">
        <v>52</v>
      </c>
      <c r="C18" s="7">
        <v>160</v>
      </c>
      <c r="D18" s="7">
        <v>180</v>
      </c>
      <c r="E18" s="7">
        <v>5</v>
      </c>
      <c r="F18" s="7">
        <v>2</v>
      </c>
      <c r="G18" s="7">
        <f t="shared" ref="G18:G25" si="3">E18*F18</f>
        <v>10</v>
      </c>
      <c r="H18" s="7">
        <f t="shared" ref="H18:H25" si="4">(((C18+D18)*2)/1000)*G18</f>
        <v>6.8000000000000007</v>
      </c>
      <c r="I18" s="28">
        <f t="shared" ref="I18:I25" si="5">((C18*D18)*0.000001*G18)</f>
        <v>0.28799999999999998</v>
      </c>
      <c r="J18" s="59">
        <f>C18*D18*0.01</f>
        <v>288</v>
      </c>
      <c r="K18" s="41" t="s">
        <v>58</v>
      </c>
      <c r="M18" t="str">
        <f t="shared" si="1"/>
        <v>1 | pozednice | 160 | 180 | 5 | 2 | plát</v>
      </c>
      <c r="N18" s="1">
        <f t="shared" si="2"/>
        <v>0.28799999999999998</v>
      </c>
    </row>
    <row r="19" spans="1:14">
      <c r="A19" s="17">
        <v>2</v>
      </c>
      <c r="B19" s="5" t="s">
        <v>53</v>
      </c>
      <c r="C19" s="7">
        <v>180</v>
      </c>
      <c r="D19" s="7">
        <v>160</v>
      </c>
      <c r="E19" s="7">
        <v>1.5</v>
      </c>
      <c r="F19" s="7">
        <v>4</v>
      </c>
      <c r="G19" s="7">
        <f t="shared" si="3"/>
        <v>6</v>
      </c>
      <c r="H19" s="7">
        <f t="shared" si="4"/>
        <v>4.08</v>
      </c>
      <c r="I19" s="28">
        <f t="shared" si="5"/>
        <v>0.17280000000000001</v>
      </c>
      <c r="J19" s="42">
        <f t="shared" ref="J19:J82" si="6">C19*D19*0.01</f>
        <v>288</v>
      </c>
      <c r="K19" s="41" t="s">
        <v>57</v>
      </c>
      <c r="M19" t="str">
        <f t="shared" si="1"/>
        <v>2 | vaznice | 180 | 160 | 1,5 | 4 | protéza</v>
      </c>
      <c r="N19" s="1">
        <f t="shared" si="2"/>
        <v>0.17280000000000001</v>
      </c>
    </row>
    <row r="20" spans="1:14">
      <c r="A20" s="17">
        <v>3</v>
      </c>
      <c r="B20" s="5" t="s">
        <v>55</v>
      </c>
      <c r="C20" s="7">
        <v>190</v>
      </c>
      <c r="D20" s="7">
        <v>210</v>
      </c>
      <c r="E20" s="7">
        <v>1.5</v>
      </c>
      <c r="F20" s="7">
        <v>10</v>
      </c>
      <c r="G20" s="7">
        <f t="shared" si="3"/>
        <v>15</v>
      </c>
      <c r="H20" s="7">
        <f t="shared" si="4"/>
        <v>12</v>
      </c>
      <c r="I20" s="28">
        <f t="shared" si="5"/>
        <v>0.59849999999999992</v>
      </c>
      <c r="J20" s="42">
        <f t="shared" si="6"/>
        <v>399</v>
      </c>
      <c r="K20" s="41" t="s">
        <v>57</v>
      </c>
      <c r="M20" t="str">
        <f t="shared" si="1"/>
        <v>3 | rám plné vazby | 190 | 210 | 1,5 | 10 | protéza</v>
      </c>
      <c r="N20" s="1">
        <f t="shared" si="2"/>
        <v>0.59849999999999992</v>
      </c>
    </row>
    <row r="21" spans="1:14">
      <c r="A21" s="17">
        <v>4</v>
      </c>
      <c r="B21" s="5" t="s">
        <v>54</v>
      </c>
      <c r="C21" s="7">
        <v>140</v>
      </c>
      <c r="D21" s="7">
        <v>170</v>
      </c>
      <c r="E21" s="7">
        <v>5</v>
      </c>
      <c r="F21" s="7">
        <v>10</v>
      </c>
      <c r="G21" s="7">
        <f t="shared" si="3"/>
        <v>50</v>
      </c>
      <c r="H21" s="7">
        <f t="shared" si="4"/>
        <v>31</v>
      </c>
      <c r="I21" s="28">
        <f t="shared" si="5"/>
        <v>1.19</v>
      </c>
      <c r="J21" s="42">
        <f t="shared" si="6"/>
        <v>238</v>
      </c>
      <c r="K21" s="41"/>
      <c r="M21" t="str">
        <f t="shared" si="1"/>
        <v>4 | krokev | 140 | 170 | 5 | 10</v>
      </c>
      <c r="N21" s="1">
        <f t="shared" si="2"/>
        <v>1.19</v>
      </c>
    </row>
    <row r="22" spans="1:14">
      <c r="A22" s="17">
        <v>5</v>
      </c>
      <c r="B22" s="5"/>
      <c r="C22" s="7"/>
      <c r="D22" s="7"/>
      <c r="E22" s="7"/>
      <c r="F22" s="7"/>
      <c r="G22" s="7">
        <f t="shared" si="3"/>
        <v>0</v>
      </c>
      <c r="H22" s="7">
        <f t="shared" si="4"/>
        <v>0</v>
      </c>
      <c r="I22" s="28">
        <f t="shared" si="5"/>
        <v>0</v>
      </c>
      <c r="J22" s="42">
        <f t="shared" si="6"/>
        <v>0</v>
      </c>
      <c r="K22" s="41"/>
      <c r="M22" t="str">
        <f t="shared" si="1"/>
        <v>5</v>
      </c>
      <c r="N22" s="1">
        <f t="shared" si="2"/>
        <v>0</v>
      </c>
    </row>
    <row r="23" spans="1:14">
      <c r="A23" s="17">
        <v>6</v>
      </c>
      <c r="B23" s="5"/>
      <c r="C23" s="7"/>
      <c r="D23" s="7"/>
      <c r="E23" s="7"/>
      <c r="F23" s="7"/>
      <c r="G23" s="7">
        <f t="shared" si="3"/>
        <v>0</v>
      </c>
      <c r="H23" s="7">
        <f t="shared" si="4"/>
        <v>0</v>
      </c>
      <c r="I23" s="28">
        <f t="shared" si="5"/>
        <v>0</v>
      </c>
      <c r="J23" s="42">
        <f t="shared" si="6"/>
        <v>0</v>
      </c>
      <c r="K23" s="41"/>
      <c r="M23" t="str">
        <f t="shared" si="1"/>
        <v>6</v>
      </c>
      <c r="N23" s="1">
        <f t="shared" si="2"/>
        <v>0</v>
      </c>
    </row>
    <row r="24" spans="1:14">
      <c r="A24" s="17">
        <v>7</v>
      </c>
      <c r="B24" s="5"/>
      <c r="C24" s="7"/>
      <c r="D24" s="7"/>
      <c r="E24" s="7"/>
      <c r="F24" s="7"/>
      <c r="G24" s="7">
        <f t="shared" si="3"/>
        <v>0</v>
      </c>
      <c r="H24" s="7">
        <f t="shared" si="4"/>
        <v>0</v>
      </c>
      <c r="I24" s="28">
        <f t="shared" si="5"/>
        <v>0</v>
      </c>
      <c r="J24" s="42">
        <f t="shared" si="6"/>
        <v>0</v>
      </c>
      <c r="K24" s="41"/>
      <c r="M24" t="str">
        <f t="shared" si="1"/>
        <v>7</v>
      </c>
      <c r="N24" s="1">
        <f t="shared" si="2"/>
        <v>0</v>
      </c>
    </row>
    <row r="25" spans="1:14">
      <c r="A25" s="17">
        <v>8</v>
      </c>
      <c r="B25" s="5"/>
      <c r="C25" s="7"/>
      <c r="D25" s="7"/>
      <c r="E25" s="7"/>
      <c r="F25" s="7"/>
      <c r="G25" s="7">
        <f t="shared" si="3"/>
        <v>0</v>
      </c>
      <c r="H25" s="7">
        <f t="shared" si="4"/>
        <v>0</v>
      </c>
      <c r="I25" s="28">
        <f t="shared" si="5"/>
        <v>0</v>
      </c>
      <c r="J25" s="42">
        <f t="shared" si="6"/>
        <v>0</v>
      </c>
      <c r="K25" s="41"/>
      <c r="M25" t="str">
        <f t="shared" si="1"/>
        <v>8</v>
      </c>
      <c r="N25" s="1">
        <f t="shared" si="2"/>
        <v>0</v>
      </c>
    </row>
    <row r="26" spans="1:14">
      <c r="A26" s="17">
        <v>9</v>
      </c>
      <c r="B26" s="5"/>
      <c r="C26" s="7"/>
      <c r="D26" s="7"/>
      <c r="E26" s="7"/>
      <c r="F26" s="7"/>
      <c r="G26" s="7">
        <f t="shared" ref="G26:G27" si="7">E26*F26</f>
        <v>0</v>
      </c>
      <c r="H26" s="7">
        <f t="shared" ref="H26:H27" si="8">(((C26+D26)*2)/1000)*G26</f>
        <v>0</v>
      </c>
      <c r="I26" s="28">
        <f t="shared" ref="I26:I27" si="9">((C26*D26)*0.000001*G26)</f>
        <v>0</v>
      </c>
      <c r="J26" s="42">
        <f t="shared" si="6"/>
        <v>0</v>
      </c>
      <c r="K26" s="41"/>
      <c r="M26" t="str">
        <f t="shared" si="1"/>
        <v>9</v>
      </c>
      <c r="N26" s="1">
        <f t="shared" si="2"/>
        <v>0</v>
      </c>
    </row>
    <row r="27" spans="1:14">
      <c r="A27" s="17">
        <v>10</v>
      </c>
      <c r="B27" s="5"/>
      <c r="C27" s="7"/>
      <c r="D27" s="7"/>
      <c r="E27" s="7"/>
      <c r="F27" s="7"/>
      <c r="G27" s="7">
        <f t="shared" si="7"/>
        <v>0</v>
      </c>
      <c r="H27" s="7">
        <f t="shared" si="8"/>
        <v>0</v>
      </c>
      <c r="I27" s="28">
        <f t="shared" si="9"/>
        <v>0</v>
      </c>
      <c r="J27" s="42">
        <f t="shared" si="6"/>
        <v>0</v>
      </c>
      <c r="K27" s="41"/>
      <c r="M27" t="str">
        <f t="shared" si="1"/>
        <v>10</v>
      </c>
      <c r="N27" s="1">
        <f t="shared" si="2"/>
        <v>0</v>
      </c>
    </row>
    <row r="28" spans="1:14" hidden="1">
      <c r="A28" s="17">
        <v>11</v>
      </c>
      <c r="B28" s="5"/>
      <c r="C28" s="7"/>
      <c r="D28" s="7"/>
      <c r="E28" s="7"/>
      <c r="F28" s="7"/>
      <c r="G28" s="7">
        <f t="shared" ref="G28:G42" si="10">E28*F28</f>
        <v>0</v>
      </c>
      <c r="H28" s="7">
        <f t="shared" ref="H28:H42" si="11">(((C28+D28)*2)/1000)*G28</f>
        <v>0</v>
      </c>
      <c r="I28" s="28">
        <f t="shared" ref="I28:I42" si="12">((C28*D28)*0.000001*G28)</f>
        <v>0</v>
      </c>
      <c r="J28" s="42">
        <f t="shared" si="6"/>
        <v>0</v>
      </c>
      <c r="K28" s="41"/>
      <c r="M28" t="str">
        <f t="shared" ref="M28:M91" si="13">_xlfn.TEXTJOIN(" | ",,A28,B28,C28,D28,E28,F28,K28)</f>
        <v>11</v>
      </c>
      <c r="N28" s="1">
        <f t="shared" ref="N28:N91" si="14">I28</f>
        <v>0</v>
      </c>
    </row>
    <row r="29" spans="1:14" hidden="1">
      <c r="A29" s="17">
        <v>12</v>
      </c>
      <c r="B29" s="5"/>
      <c r="C29" s="7"/>
      <c r="D29" s="7"/>
      <c r="E29" s="7"/>
      <c r="F29" s="7"/>
      <c r="G29" s="7">
        <f t="shared" si="10"/>
        <v>0</v>
      </c>
      <c r="H29" s="7">
        <f t="shared" si="11"/>
        <v>0</v>
      </c>
      <c r="I29" s="28">
        <f t="shared" si="12"/>
        <v>0</v>
      </c>
      <c r="J29" s="42">
        <f t="shared" si="6"/>
        <v>0</v>
      </c>
      <c r="K29" s="41"/>
      <c r="M29" t="str">
        <f t="shared" si="13"/>
        <v>12</v>
      </c>
      <c r="N29" s="1">
        <f t="shared" si="14"/>
        <v>0</v>
      </c>
    </row>
    <row r="30" spans="1:14" hidden="1">
      <c r="A30" s="17">
        <v>13</v>
      </c>
      <c r="B30" s="5"/>
      <c r="C30" s="7"/>
      <c r="D30" s="7"/>
      <c r="E30" s="7"/>
      <c r="F30" s="7"/>
      <c r="G30" s="7">
        <f t="shared" si="10"/>
        <v>0</v>
      </c>
      <c r="H30" s="7">
        <f t="shared" si="11"/>
        <v>0</v>
      </c>
      <c r="I30" s="28">
        <f t="shared" si="12"/>
        <v>0</v>
      </c>
      <c r="J30" s="42">
        <f t="shared" si="6"/>
        <v>0</v>
      </c>
      <c r="K30" s="41"/>
      <c r="M30" t="str">
        <f t="shared" si="13"/>
        <v>13</v>
      </c>
      <c r="N30" s="1">
        <f t="shared" si="14"/>
        <v>0</v>
      </c>
    </row>
    <row r="31" spans="1:14" hidden="1">
      <c r="A31" s="17">
        <v>14</v>
      </c>
      <c r="B31" s="5"/>
      <c r="C31" s="7"/>
      <c r="D31" s="7"/>
      <c r="E31" s="7"/>
      <c r="F31" s="7"/>
      <c r="G31" s="7">
        <f t="shared" si="10"/>
        <v>0</v>
      </c>
      <c r="H31" s="7">
        <f t="shared" si="11"/>
        <v>0</v>
      </c>
      <c r="I31" s="28">
        <f t="shared" si="12"/>
        <v>0</v>
      </c>
      <c r="J31" s="42">
        <f t="shared" si="6"/>
        <v>0</v>
      </c>
      <c r="K31" s="41"/>
      <c r="M31" t="str">
        <f t="shared" si="13"/>
        <v>14</v>
      </c>
      <c r="N31" s="1">
        <f t="shared" si="14"/>
        <v>0</v>
      </c>
    </row>
    <row r="32" spans="1:14" hidden="1">
      <c r="A32" s="17">
        <v>15</v>
      </c>
      <c r="B32" s="5"/>
      <c r="C32" s="7"/>
      <c r="D32" s="7"/>
      <c r="E32" s="7"/>
      <c r="F32" s="7"/>
      <c r="G32" s="7">
        <f t="shared" si="10"/>
        <v>0</v>
      </c>
      <c r="H32" s="7">
        <f t="shared" si="11"/>
        <v>0</v>
      </c>
      <c r="I32" s="28">
        <f t="shared" si="12"/>
        <v>0</v>
      </c>
      <c r="J32" s="42">
        <f t="shared" si="6"/>
        <v>0</v>
      </c>
      <c r="K32" s="41"/>
      <c r="M32" t="str">
        <f t="shared" si="13"/>
        <v>15</v>
      </c>
      <c r="N32" s="1">
        <f t="shared" si="14"/>
        <v>0</v>
      </c>
    </row>
    <row r="33" spans="1:14" hidden="1">
      <c r="A33" s="17">
        <v>16</v>
      </c>
      <c r="B33" s="5"/>
      <c r="C33" s="7"/>
      <c r="D33" s="7"/>
      <c r="E33" s="7"/>
      <c r="F33" s="7"/>
      <c r="G33" s="7">
        <f t="shared" si="10"/>
        <v>0</v>
      </c>
      <c r="H33" s="7">
        <f t="shared" si="11"/>
        <v>0</v>
      </c>
      <c r="I33" s="28">
        <f t="shared" si="12"/>
        <v>0</v>
      </c>
      <c r="J33" s="42">
        <f t="shared" si="6"/>
        <v>0</v>
      </c>
      <c r="K33" s="41"/>
      <c r="M33" t="str">
        <f t="shared" si="13"/>
        <v>16</v>
      </c>
      <c r="N33" s="1">
        <f t="shared" si="14"/>
        <v>0</v>
      </c>
    </row>
    <row r="34" spans="1:14" hidden="1">
      <c r="A34" s="17">
        <v>17</v>
      </c>
      <c r="B34" s="5"/>
      <c r="C34" s="7"/>
      <c r="D34" s="7"/>
      <c r="E34" s="7"/>
      <c r="F34" s="7"/>
      <c r="G34" s="7">
        <f t="shared" si="10"/>
        <v>0</v>
      </c>
      <c r="H34" s="7">
        <f t="shared" si="11"/>
        <v>0</v>
      </c>
      <c r="I34" s="28">
        <f t="shared" si="12"/>
        <v>0</v>
      </c>
      <c r="J34" s="42">
        <f t="shared" si="6"/>
        <v>0</v>
      </c>
      <c r="K34" s="41"/>
      <c r="M34" t="str">
        <f t="shared" si="13"/>
        <v>17</v>
      </c>
      <c r="N34" s="1">
        <f t="shared" si="14"/>
        <v>0</v>
      </c>
    </row>
    <row r="35" spans="1:14" hidden="1">
      <c r="A35" s="17">
        <v>18</v>
      </c>
      <c r="B35" s="5"/>
      <c r="C35" s="7"/>
      <c r="D35" s="7"/>
      <c r="E35" s="7"/>
      <c r="F35" s="7"/>
      <c r="G35" s="7">
        <f t="shared" si="10"/>
        <v>0</v>
      </c>
      <c r="H35" s="7">
        <f t="shared" si="11"/>
        <v>0</v>
      </c>
      <c r="I35" s="28">
        <f t="shared" si="12"/>
        <v>0</v>
      </c>
      <c r="J35" s="42">
        <f t="shared" si="6"/>
        <v>0</v>
      </c>
      <c r="K35" s="41"/>
      <c r="M35" t="str">
        <f t="shared" si="13"/>
        <v>18</v>
      </c>
      <c r="N35" s="1">
        <f t="shared" si="14"/>
        <v>0</v>
      </c>
    </row>
    <row r="36" spans="1:14" hidden="1">
      <c r="A36" s="17">
        <v>19</v>
      </c>
      <c r="B36" s="5"/>
      <c r="C36" s="7"/>
      <c r="D36" s="7"/>
      <c r="E36" s="7"/>
      <c r="F36" s="7"/>
      <c r="G36" s="7">
        <f t="shared" si="10"/>
        <v>0</v>
      </c>
      <c r="H36" s="7">
        <f t="shared" si="11"/>
        <v>0</v>
      </c>
      <c r="I36" s="28">
        <f t="shared" si="12"/>
        <v>0</v>
      </c>
      <c r="J36" s="42">
        <f t="shared" si="6"/>
        <v>0</v>
      </c>
      <c r="K36" s="41"/>
      <c r="M36" t="str">
        <f t="shared" si="13"/>
        <v>19</v>
      </c>
      <c r="N36" s="1">
        <f t="shared" si="14"/>
        <v>0</v>
      </c>
    </row>
    <row r="37" spans="1:14" hidden="1">
      <c r="A37" s="17">
        <v>20</v>
      </c>
      <c r="B37" s="5"/>
      <c r="C37" s="7"/>
      <c r="D37" s="7"/>
      <c r="E37" s="7"/>
      <c r="F37" s="7"/>
      <c r="G37" s="7">
        <f t="shared" si="10"/>
        <v>0</v>
      </c>
      <c r="H37" s="7">
        <f t="shared" si="11"/>
        <v>0</v>
      </c>
      <c r="I37" s="28">
        <f t="shared" si="12"/>
        <v>0</v>
      </c>
      <c r="J37" s="42">
        <f t="shared" si="6"/>
        <v>0</v>
      </c>
      <c r="K37" s="41"/>
      <c r="M37" t="str">
        <f t="shared" si="13"/>
        <v>20</v>
      </c>
      <c r="N37" s="1">
        <f t="shared" si="14"/>
        <v>0</v>
      </c>
    </row>
    <row r="38" spans="1:14" hidden="1">
      <c r="A38" s="17">
        <v>21</v>
      </c>
      <c r="B38" s="5"/>
      <c r="C38" s="7"/>
      <c r="D38" s="7"/>
      <c r="E38" s="7"/>
      <c r="F38" s="7"/>
      <c r="G38" s="7">
        <f t="shared" si="10"/>
        <v>0</v>
      </c>
      <c r="H38" s="7">
        <f t="shared" si="11"/>
        <v>0</v>
      </c>
      <c r="I38" s="28">
        <f t="shared" si="12"/>
        <v>0</v>
      </c>
      <c r="J38" s="42">
        <f t="shared" si="6"/>
        <v>0</v>
      </c>
      <c r="K38" s="41"/>
      <c r="M38" t="str">
        <f t="shared" si="13"/>
        <v>21</v>
      </c>
      <c r="N38" s="1">
        <f t="shared" si="14"/>
        <v>0</v>
      </c>
    </row>
    <row r="39" spans="1:14" hidden="1">
      <c r="A39" s="17">
        <v>22</v>
      </c>
      <c r="B39" s="5"/>
      <c r="C39" s="7"/>
      <c r="D39" s="7"/>
      <c r="E39" s="7"/>
      <c r="F39" s="7"/>
      <c r="G39" s="7">
        <f t="shared" si="10"/>
        <v>0</v>
      </c>
      <c r="H39" s="7">
        <f t="shared" si="11"/>
        <v>0</v>
      </c>
      <c r="I39" s="28">
        <f t="shared" si="12"/>
        <v>0</v>
      </c>
      <c r="J39" s="42">
        <f t="shared" si="6"/>
        <v>0</v>
      </c>
      <c r="K39" s="41"/>
      <c r="M39" t="str">
        <f t="shared" si="13"/>
        <v>22</v>
      </c>
      <c r="N39" s="1">
        <f t="shared" si="14"/>
        <v>0</v>
      </c>
    </row>
    <row r="40" spans="1:14" hidden="1">
      <c r="A40" s="17">
        <v>23</v>
      </c>
      <c r="B40" s="5"/>
      <c r="C40" s="7"/>
      <c r="D40" s="7"/>
      <c r="E40" s="7"/>
      <c r="F40" s="7"/>
      <c r="G40" s="7">
        <f t="shared" si="10"/>
        <v>0</v>
      </c>
      <c r="H40" s="7">
        <f t="shared" si="11"/>
        <v>0</v>
      </c>
      <c r="I40" s="28">
        <f t="shared" si="12"/>
        <v>0</v>
      </c>
      <c r="J40" s="42">
        <f t="shared" si="6"/>
        <v>0</v>
      </c>
      <c r="K40" s="41"/>
      <c r="M40" t="str">
        <f t="shared" si="13"/>
        <v>23</v>
      </c>
      <c r="N40" s="1">
        <f t="shared" si="14"/>
        <v>0</v>
      </c>
    </row>
    <row r="41" spans="1:14" hidden="1">
      <c r="A41" s="17">
        <v>24</v>
      </c>
      <c r="B41" s="5"/>
      <c r="C41" s="7"/>
      <c r="D41" s="7"/>
      <c r="E41" s="7"/>
      <c r="F41" s="7"/>
      <c r="G41" s="7">
        <f t="shared" si="10"/>
        <v>0</v>
      </c>
      <c r="H41" s="7">
        <f t="shared" si="11"/>
        <v>0</v>
      </c>
      <c r="I41" s="28">
        <f t="shared" si="12"/>
        <v>0</v>
      </c>
      <c r="J41" s="42">
        <f t="shared" si="6"/>
        <v>0</v>
      </c>
      <c r="K41" s="41"/>
      <c r="M41" t="str">
        <f t="shared" si="13"/>
        <v>24</v>
      </c>
      <c r="N41" s="1">
        <f t="shared" si="14"/>
        <v>0</v>
      </c>
    </row>
    <row r="42" spans="1:14" hidden="1">
      <c r="A42" s="17">
        <v>25</v>
      </c>
      <c r="B42" s="5"/>
      <c r="C42" s="7"/>
      <c r="D42" s="7"/>
      <c r="E42" s="7"/>
      <c r="F42" s="7"/>
      <c r="G42" s="7">
        <f t="shared" si="10"/>
        <v>0</v>
      </c>
      <c r="H42" s="7">
        <f t="shared" si="11"/>
        <v>0</v>
      </c>
      <c r="I42" s="28">
        <f t="shared" si="12"/>
        <v>0</v>
      </c>
      <c r="J42" s="42">
        <f t="shared" si="6"/>
        <v>0</v>
      </c>
      <c r="K42" s="41"/>
      <c r="M42" t="str">
        <f t="shared" si="13"/>
        <v>25</v>
      </c>
      <c r="N42" s="1">
        <f t="shared" si="14"/>
        <v>0</v>
      </c>
    </row>
    <row r="43" spans="1:14" hidden="1">
      <c r="A43" s="17">
        <v>26</v>
      </c>
      <c r="B43" s="5"/>
      <c r="C43" s="7"/>
      <c r="D43" s="7"/>
      <c r="E43" s="7"/>
      <c r="F43" s="7"/>
      <c r="G43" s="7">
        <f t="shared" ref="G43:G95" si="15">E43*F43</f>
        <v>0</v>
      </c>
      <c r="H43" s="7">
        <f t="shared" ref="H43:H95" si="16">(((C43+D43)*2)/1000)*G43</f>
        <v>0</v>
      </c>
      <c r="I43" s="28">
        <f t="shared" ref="I43:I95" si="17">((C43*D43)*0.000001*G43)</f>
        <v>0</v>
      </c>
      <c r="J43" s="42">
        <f t="shared" si="6"/>
        <v>0</v>
      </c>
      <c r="K43" s="41"/>
      <c r="M43" t="str">
        <f t="shared" si="13"/>
        <v>26</v>
      </c>
      <c r="N43" s="1">
        <f t="shared" si="14"/>
        <v>0</v>
      </c>
    </row>
    <row r="44" spans="1:14" hidden="1">
      <c r="A44" s="17">
        <v>27</v>
      </c>
      <c r="B44" s="5"/>
      <c r="C44" s="7"/>
      <c r="D44" s="7"/>
      <c r="E44" s="7"/>
      <c r="F44" s="7"/>
      <c r="G44" s="7">
        <f t="shared" si="15"/>
        <v>0</v>
      </c>
      <c r="H44" s="7">
        <f t="shared" si="16"/>
        <v>0</v>
      </c>
      <c r="I44" s="28">
        <f t="shared" si="17"/>
        <v>0</v>
      </c>
      <c r="J44" s="42">
        <f t="shared" si="6"/>
        <v>0</v>
      </c>
      <c r="K44" s="41"/>
      <c r="M44" t="str">
        <f t="shared" si="13"/>
        <v>27</v>
      </c>
      <c r="N44" s="1">
        <f t="shared" si="14"/>
        <v>0</v>
      </c>
    </row>
    <row r="45" spans="1:14" hidden="1">
      <c r="A45" s="17">
        <v>28</v>
      </c>
      <c r="B45" s="5"/>
      <c r="C45" s="7"/>
      <c r="D45" s="7"/>
      <c r="E45" s="7"/>
      <c r="F45" s="7"/>
      <c r="G45" s="7">
        <f t="shared" si="15"/>
        <v>0</v>
      </c>
      <c r="H45" s="7">
        <f t="shared" si="16"/>
        <v>0</v>
      </c>
      <c r="I45" s="28">
        <f t="shared" si="17"/>
        <v>0</v>
      </c>
      <c r="J45" s="42">
        <f t="shared" si="6"/>
        <v>0</v>
      </c>
      <c r="K45" s="41"/>
      <c r="M45" t="str">
        <f t="shared" si="13"/>
        <v>28</v>
      </c>
      <c r="N45" s="1">
        <f t="shared" si="14"/>
        <v>0</v>
      </c>
    </row>
    <row r="46" spans="1:14" hidden="1">
      <c r="A46" s="17">
        <v>29</v>
      </c>
      <c r="B46" s="39"/>
      <c r="C46" s="7"/>
      <c r="D46" s="7"/>
      <c r="E46" s="7"/>
      <c r="F46" s="7"/>
      <c r="G46" s="7">
        <f t="shared" si="15"/>
        <v>0</v>
      </c>
      <c r="H46" s="7">
        <f t="shared" si="16"/>
        <v>0</v>
      </c>
      <c r="I46" s="28">
        <f t="shared" si="17"/>
        <v>0</v>
      </c>
      <c r="J46" s="42">
        <f t="shared" si="6"/>
        <v>0</v>
      </c>
      <c r="K46" s="41"/>
      <c r="M46" t="str">
        <f t="shared" si="13"/>
        <v>29</v>
      </c>
      <c r="N46" s="1">
        <f t="shared" si="14"/>
        <v>0</v>
      </c>
    </row>
    <row r="47" spans="1:14" hidden="1">
      <c r="A47" s="17">
        <v>30</v>
      </c>
      <c r="B47" s="5"/>
      <c r="C47" s="7"/>
      <c r="D47" s="7"/>
      <c r="E47" s="7"/>
      <c r="F47" s="7"/>
      <c r="G47" s="7">
        <f t="shared" si="15"/>
        <v>0</v>
      </c>
      <c r="H47" s="7">
        <f t="shared" si="16"/>
        <v>0</v>
      </c>
      <c r="I47" s="28">
        <f t="shared" si="17"/>
        <v>0</v>
      </c>
      <c r="J47" s="42">
        <f t="shared" si="6"/>
        <v>0</v>
      </c>
      <c r="K47" s="41"/>
      <c r="M47" t="str">
        <f t="shared" si="13"/>
        <v>30</v>
      </c>
      <c r="N47" s="1">
        <f t="shared" si="14"/>
        <v>0</v>
      </c>
    </row>
    <row r="48" spans="1:14" hidden="1">
      <c r="A48" s="17">
        <v>31</v>
      </c>
      <c r="B48" s="5"/>
      <c r="C48" s="7"/>
      <c r="D48" s="7"/>
      <c r="E48" s="7"/>
      <c r="F48" s="7"/>
      <c r="G48" s="7">
        <f t="shared" si="15"/>
        <v>0</v>
      </c>
      <c r="H48" s="7">
        <f t="shared" si="16"/>
        <v>0</v>
      </c>
      <c r="I48" s="28">
        <f t="shared" si="17"/>
        <v>0</v>
      </c>
      <c r="J48" s="42">
        <f t="shared" si="6"/>
        <v>0</v>
      </c>
      <c r="K48" s="41"/>
      <c r="M48" t="str">
        <f t="shared" si="13"/>
        <v>31</v>
      </c>
      <c r="N48" s="1">
        <f t="shared" si="14"/>
        <v>0</v>
      </c>
    </row>
    <row r="49" spans="1:14" hidden="1">
      <c r="A49" s="17">
        <v>32</v>
      </c>
      <c r="B49" s="5"/>
      <c r="C49" s="7"/>
      <c r="D49" s="7"/>
      <c r="E49" s="7"/>
      <c r="F49" s="7"/>
      <c r="G49" s="7">
        <f t="shared" si="15"/>
        <v>0</v>
      </c>
      <c r="H49" s="7">
        <f t="shared" si="16"/>
        <v>0</v>
      </c>
      <c r="I49" s="28">
        <f t="shared" si="17"/>
        <v>0</v>
      </c>
      <c r="J49" s="42">
        <f t="shared" si="6"/>
        <v>0</v>
      </c>
      <c r="K49" s="41"/>
      <c r="M49" t="str">
        <f t="shared" si="13"/>
        <v>32</v>
      </c>
      <c r="N49" s="1">
        <f t="shared" si="14"/>
        <v>0</v>
      </c>
    </row>
    <row r="50" spans="1:14" hidden="1">
      <c r="A50" s="17">
        <v>33</v>
      </c>
      <c r="B50" s="5"/>
      <c r="C50" s="7"/>
      <c r="D50" s="7"/>
      <c r="E50" s="7"/>
      <c r="F50" s="7"/>
      <c r="G50" s="7">
        <f t="shared" si="15"/>
        <v>0</v>
      </c>
      <c r="H50" s="7">
        <f t="shared" si="16"/>
        <v>0</v>
      </c>
      <c r="I50" s="28">
        <f t="shared" si="17"/>
        <v>0</v>
      </c>
      <c r="J50" s="42">
        <f t="shared" si="6"/>
        <v>0</v>
      </c>
      <c r="K50" s="41"/>
      <c r="M50" t="str">
        <f t="shared" si="13"/>
        <v>33</v>
      </c>
      <c r="N50" s="1">
        <f t="shared" si="14"/>
        <v>0</v>
      </c>
    </row>
    <row r="51" spans="1:14" hidden="1">
      <c r="A51" s="17">
        <v>34</v>
      </c>
      <c r="B51" s="5"/>
      <c r="C51" s="7"/>
      <c r="D51" s="7"/>
      <c r="E51" s="7"/>
      <c r="F51" s="7"/>
      <c r="G51" s="7">
        <f t="shared" si="15"/>
        <v>0</v>
      </c>
      <c r="H51" s="7">
        <f t="shared" si="16"/>
        <v>0</v>
      </c>
      <c r="I51" s="28">
        <f t="shared" si="17"/>
        <v>0</v>
      </c>
      <c r="J51" s="42">
        <f t="shared" si="6"/>
        <v>0</v>
      </c>
      <c r="K51" s="41"/>
      <c r="M51" t="str">
        <f t="shared" si="13"/>
        <v>34</v>
      </c>
      <c r="N51" s="1">
        <f t="shared" si="14"/>
        <v>0</v>
      </c>
    </row>
    <row r="52" spans="1:14" hidden="1">
      <c r="A52" s="17">
        <v>35</v>
      </c>
      <c r="B52" s="5"/>
      <c r="C52" s="7"/>
      <c r="D52" s="7"/>
      <c r="E52" s="7"/>
      <c r="F52" s="7"/>
      <c r="G52" s="7">
        <f t="shared" si="15"/>
        <v>0</v>
      </c>
      <c r="H52" s="7">
        <f t="shared" si="16"/>
        <v>0</v>
      </c>
      <c r="I52" s="28">
        <f t="shared" si="17"/>
        <v>0</v>
      </c>
      <c r="J52" s="42">
        <f t="shared" si="6"/>
        <v>0</v>
      </c>
      <c r="K52" s="41"/>
      <c r="M52" t="str">
        <f t="shared" si="13"/>
        <v>35</v>
      </c>
      <c r="N52" s="1">
        <f t="shared" si="14"/>
        <v>0</v>
      </c>
    </row>
    <row r="53" spans="1:14" hidden="1">
      <c r="A53" s="17">
        <v>36</v>
      </c>
      <c r="B53" s="5"/>
      <c r="C53" s="7"/>
      <c r="D53" s="7"/>
      <c r="E53" s="7"/>
      <c r="F53" s="7"/>
      <c r="G53" s="7">
        <f t="shared" si="15"/>
        <v>0</v>
      </c>
      <c r="H53" s="7">
        <f t="shared" si="16"/>
        <v>0</v>
      </c>
      <c r="I53" s="28">
        <f t="shared" si="17"/>
        <v>0</v>
      </c>
      <c r="J53" s="42">
        <f t="shared" si="6"/>
        <v>0</v>
      </c>
      <c r="K53" s="41"/>
      <c r="M53" t="str">
        <f t="shared" si="13"/>
        <v>36</v>
      </c>
      <c r="N53" s="1">
        <f t="shared" si="14"/>
        <v>0</v>
      </c>
    </row>
    <row r="54" spans="1:14" hidden="1">
      <c r="A54" s="17">
        <v>37</v>
      </c>
      <c r="B54" s="5"/>
      <c r="C54" s="7"/>
      <c r="D54" s="7"/>
      <c r="E54" s="7"/>
      <c r="F54" s="7"/>
      <c r="G54" s="7">
        <f t="shared" si="15"/>
        <v>0</v>
      </c>
      <c r="H54" s="7">
        <f t="shared" si="16"/>
        <v>0</v>
      </c>
      <c r="I54" s="28">
        <f t="shared" si="17"/>
        <v>0</v>
      </c>
      <c r="J54" s="42">
        <f t="shared" si="6"/>
        <v>0</v>
      </c>
      <c r="K54" s="41"/>
      <c r="M54" t="str">
        <f t="shared" si="13"/>
        <v>37</v>
      </c>
      <c r="N54" s="1">
        <f t="shared" si="14"/>
        <v>0</v>
      </c>
    </row>
    <row r="55" spans="1:14" hidden="1">
      <c r="A55" s="17">
        <v>38</v>
      </c>
      <c r="B55" s="5"/>
      <c r="C55" s="7"/>
      <c r="D55" s="7"/>
      <c r="E55" s="7"/>
      <c r="F55" s="7"/>
      <c r="G55" s="7">
        <f t="shared" si="15"/>
        <v>0</v>
      </c>
      <c r="H55" s="7">
        <f t="shared" si="16"/>
        <v>0</v>
      </c>
      <c r="I55" s="28">
        <f t="shared" si="17"/>
        <v>0</v>
      </c>
      <c r="J55" s="42">
        <f t="shared" si="6"/>
        <v>0</v>
      </c>
      <c r="K55" s="41"/>
      <c r="M55" t="str">
        <f t="shared" si="13"/>
        <v>38</v>
      </c>
      <c r="N55" s="1">
        <f t="shared" si="14"/>
        <v>0</v>
      </c>
    </row>
    <row r="56" spans="1:14" hidden="1">
      <c r="A56" s="17">
        <v>39</v>
      </c>
      <c r="B56" s="5"/>
      <c r="C56" s="7"/>
      <c r="D56" s="7"/>
      <c r="E56" s="7"/>
      <c r="F56" s="7"/>
      <c r="G56" s="7">
        <f t="shared" si="15"/>
        <v>0</v>
      </c>
      <c r="H56" s="7">
        <f t="shared" si="16"/>
        <v>0</v>
      </c>
      <c r="I56" s="28">
        <f t="shared" si="17"/>
        <v>0</v>
      </c>
      <c r="J56" s="42">
        <f t="shared" si="6"/>
        <v>0</v>
      </c>
      <c r="K56" s="41"/>
      <c r="M56" t="str">
        <f t="shared" si="13"/>
        <v>39</v>
      </c>
      <c r="N56" s="1">
        <f t="shared" si="14"/>
        <v>0</v>
      </c>
    </row>
    <row r="57" spans="1:14" hidden="1">
      <c r="A57" s="17">
        <v>40</v>
      </c>
      <c r="B57" s="5"/>
      <c r="C57" s="7"/>
      <c r="D57" s="7"/>
      <c r="E57" s="7"/>
      <c r="F57" s="7"/>
      <c r="G57" s="7">
        <f t="shared" si="15"/>
        <v>0</v>
      </c>
      <c r="H57" s="7">
        <f t="shared" si="16"/>
        <v>0</v>
      </c>
      <c r="I57" s="28">
        <f t="shared" si="17"/>
        <v>0</v>
      </c>
      <c r="J57" s="42">
        <f t="shared" si="6"/>
        <v>0</v>
      </c>
      <c r="K57" s="41"/>
      <c r="M57" t="str">
        <f t="shared" si="13"/>
        <v>40</v>
      </c>
      <c r="N57" s="1">
        <f t="shared" si="14"/>
        <v>0</v>
      </c>
    </row>
    <row r="58" spans="1:14" hidden="1">
      <c r="A58" s="17">
        <v>41</v>
      </c>
      <c r="B58" s="5"/>
      <c r="C58" s="7"/>
      <c r="D58" s="7"/>
      <c r="E58" s="7"/>
      <c r="F58" s="7"/>
      <c r="G58" s="7">
        <f t="shared" si="15"/>
        <v>0</v>
      </c>
      <c r="H58" s="7">
        <f t="shared" si="16"/>
        <v>0</v>
      </c>
      <c r="I58" s="28">
        <f t="shared" si="17"/>
        <v>0</v>
      </c>
      <c r="J58" s="42">
        <f t="shared" si="6"/>
        <v>0</v>
      </c>
      <c r="K58" s="41"/>
      <c r="M58" t="str">
        <f t="shared" si="13"/>
        <v>41</v>
      </c>
      <c r="N58" s="1">
        <f t="shared" si="14"/>
        <v>0</v>
      </c>
    </row>
    <row r="59" spans="1:14" hidden="1">
      <c r="A59" s="17">
        <v>42</v>
      </c>
      <c r="B59" s="5"/>
      <c r="C59" s="7"/>
      <c r="D59" s="7"/>
      <c r="E59" s="7"/>
      <c r="F59" s="7"/>
      <c r="G59" s="7">
        <f t="shared" si="15"/>
        <v>0</v>
      </c>
      <c r="H59" s="7">
        <f t="shared" si="16"/>
        <v>0</v>
      </c>
      <c r="I59" s="28">
        <f t="shared" si="17"/>
        <v>0</v>
      </c>
      <c r="J59" s="42">
        <f t="shared" si="6"/>
        <v>0</v>
      </c>
      <c r="K59" s="41"/>
      <c r="M59" t="str">
        <f t="shared" si="13"/>
        <v>42</v>
      </c>
      <c r="N59" s="1">
        <f t="shared" si="14"/>
        <v>0</v>
      </c>
    </row>
    <row r="60" spans="1:14" hidden="1">
      <c r="A60" s="17">
        <v>43</v>
      </c>
      <c r="B60" s="5"/>
      <c r="C60" s="7"/>
      <c r="D60" s="7"/>
      <c r="E60" s="7"/>
      <c r="F60" s="7"/>
      <c r="G60" s="7">
        <f t="shared" si="15"/>
        <v>0</v>
      </c>
      <c r="H60" s="7">
        <f t="shared" si="16"/>
        <v>0</v>
      </c>
      <c r="I60" s="28">
        <f t="shared" si="17"/>
        <v>0</v>
      </c>
      <c r="J60" s="42">
        <f t="shared" si="6"/>
        <v>0</v>
      </c>
      <c r="K60" s="41"/>
      <c r="M60" t="str">
        <f t="shared" si="13"/>
        <v>43</v>
      </c>
      <c r="N60" s="1">
        <f t="shared" si="14"/>
        <v>0</v>
      </c>
    </row>
    <row r="61" spans="1:14" hidden="1">
      <c r="A61" s="17">
        <v>44</v>
      </c>
      <c r="B61" s="39"/>
      <c r="C61" s="7"/>
      <c r="D61" s="7"/>
      <c r="E61" s="7"/>
      <c r="F61" s="7"/>
      <c r="G61" s="7">
        <f t="shared" si="15"/>
        <v>0</v>
      </c>
      <c r="H61" s="7">
        <f t="shared" si="16"/>
        <v>0</v>
      </c>
      <c r="I61" s="28">
        <f t="shared" si="17"/>
        <v>0</v>
      </c>
      <c r="J61" s="42">
        <f t="shared" si="6"/>
        <v>0</v>
      </c>
      <c r="K61" s="41"/>
      <c r="M61" t="str">
        <f t="shared" si="13"/>
        <v>44</v>
      </c>
      <c r="N61" s="1">
        <f t="shared" si="14"/>
        <v>0</v>
      </c>
    </row>
    <row r="62" spans="1:14" hidden="1">
      <c r="A62" s="17">
        <v>45</v>
      </c>
      <c r="B62" s="5"/>
      <c r="C62" s="7"/>
      <c r="D62" s="7"/>
      <c r="E62" s="7"/>
      <c r="F62" s="7"/>
      <c r="G62" s="7">
        <f t="shared" si="15"/>
        <v>0</v>
      </c>
      <c r="H62" s="7">
        <f t="shared" si="16"/>
        <v>0</v>
      </c>
      <c r="I62" s="28">
        <f t="shared" si="17"/>
        <v>0</v>
      </c>
      <c r="J62" s="42">
        <f t="shared" si="6"/>
        <v>0</v>
      </c>
      <c r="K62" s="41"/>
      <c r="M62" t="str">
        <f t="shared" si="13"/>
        <v>45</v>
      </c>
      <c r="N62" s="1">
        <f t="shared" si="14"/>
        <v>0</v>
      </c>
    </row>
    <row r="63" spans="1:14" hidden="1">
      <c r="A63" s="17">
        <v>46</v>
      </c>
      <c r="B63" s="5"/>
      <c r="C63" s="7"/>
      <c r="D63" s="7"/>
      <c r="E63" s="7"/>
      <c r="F63" s="7"/>
      <c r="G63" s="7">
        <f t="shared" si="15"/>
        <v>0</v>
      </c>
      <c r="H63" s="7">
        <f t="shared" si="16"/>
        <v>0</v>
      </c>
      <c r="I63" s="28">
        <f t="shared" si="17"/>
        <v>0</v>
      </c>
      <c r="J63" s="42">
        <f t="shared" si="6"/>
        <v>0</v>
      </c>
      <c r="K63" s="41"/>
      <c r="M63" t="str">
        <f t="shared" si="13"/>
        <v>46</v>
      </c>
      <c r="N63" s="1">
        <f t="shared" si="14"/>
        <v>0</v>
      </c>
    </row>
    <row r="64" spans="1:14" hidden="1">
      <c r="A64" s="17">
        <v>47</v>
      </c>
      <c r="B64" s="5"/>
      <c r="C64" s="7"/>
      <c r="D64" s="7"/>
      <c r="E64" s="7"/>
      <c r="F64" s="7"/>
      <c r="G64" s="7">
        <f t="shared" si="15"/>
        <v>0</v>
      </c>
      <c r="H64" s="7">
        <f t="shared" si="16"/>
        <v>0</v>
      </c>
      <c r="I64" s="28">
        <f t="shared" si="17"/>
        <v>0</v>
      </c>
      <c r="J64" s="42">
        <f t="shared" si="6"/>
        <v>0</v>
      </c>
      <c r="K64" s="41"/>
      <c r="M64" t="str">
        <f t="shared" si="13"/>
        <v>47</v>
      </c>
      <c r="N64" s="1">
        <f t="shared" si="14"/>
        <v>0</v>
      </c>
    </row>
    <row r="65" spans="1:14" hidden="1">
      <c r="A65" s="17">
        <v>48</v>
      </c>
      <c r="B65" s="5"/>
      <c r="C65" s="7"/>
      <c r="D65" s="7"/>
      <c r="E65" s="7"/>
      <c r="F65" s="7"/>
      <c r="G65" s="7">
        <f t="shared" si="15"/>
        <v>0</v>
      </c>
      <c r="H65" s="7">
        <f t="shared" si="16"/>
        <v>0</v>
      </c>
      <c r="I65" s="28">
        <f t="shared" si="17"/>
        <v>0</v>
      </c>
      <c r="J65" s="42">
        <f t="shared" si="6"/>
        <v>0</v>
      </c>
      <c r="K65" s="41"/>
      <c r="M65" t="str">
        <f t="shared" si="13"/>
        <v>48</v>
      </c>
      <c r="N65" s="1">
        <f t="shared" si="14"/>
        <v>0</v>
      </c>
    </row>
    <row r="66" spans="1:14" hidden="1">
      <c r="A66" s="17">
        <v>49</v>
      </c>
      <c r="B66" s="5"/>
      <c r="C66" s="7"/>
      <c r="D66" s="7"/>
      <c r="E66" s="7"/>
      <c r="F66" s="7"/>
      <c r="G66" s="7">
        <f t="shared" si="15"/>
        <v>0</v>
      </c>
      <c r="H66" s="7">
        <f t="shared" si="16"/>
        <v>0</v>
      </c>
      <c r="I66" s="28">
        <f t="shared" si="17"/>
        <v>0</v>
      </c>
      <c r="J66" s="42">
        <f t="shared" si="6"/>
        <v>0</v>
      </c>
      <c r="K66" s="41"/>
      <c r="M66" t="str">
        <f t="shared" si="13"/>
        <v>49</v>
      </c>
      <c r="N66" s="1">
        <f t="shared" si="14"/>
        <v>0</v>
      </c>
    </row>
    <row r="67" spans="1:14" hidden="1">
      <c r="A67" s="17">
        <v>50</v>
      </c>
      <c r="B67" s="5"/>
      <c r="C67" s="7"/>
      <c r="D67" s="7"/>
      <c r="E67" s="7"/>
      <c r="F67" s="7"/>
      <c r="G67" s="7">
        <f t="shared" si="15"/>
        <v>0</v>
      </c>
      <c r="H67" s="7">
        <f t="shared" si="16"/>
        <v>0</v>
      </c>
      <c r="I67" s="28">
        <f t="shared" si="17"/>
        <v>0</v>
      </c>
      <c r="J67" s="42">
        <f t="shared" si="6"/>
        <v>0</v>
      </c>
      <c r="K67" s="41"/>
      <c r="M67" t="str">
        <f t="shared" si="13"/>
        <v>50</v>
      </c>
      <c r="N67" s="1">
        <f t="shared" si="14"/>
        <v>0</v>
      </c>
    </row>
    <row r="68" spans="1:14" hidden="1">
      <c r="A68" s="17">
        <v>51</v>
      </c>
      <c r="B68" s="5"/>
      <c r="C68" s="7"/>
      <c r="D68" s="7"/>
      <c r="E68" s="7"/>
      <c r="F68" s="7"/>
      <c r="G68" s="7">
        <f t="shared" si="15"/>
        <v>0</v>
      </c>
      <c r="H68" s="7">
        <f t="shared" si="16"/>
        <v>0</v>
      </c>
      <c r="I68" s="28">
        <f t="shared" si="17"/>
        <v>0</v>
      </c>
      <c r="J68" s="42">
        <f t="shared" si="6"/>
        <v>0</v>
      </c>
      <c r="K68" s="41"/>
      <c r="M68" t="str">
        <f t="shared" si="13"/>
        <v>51</v>
      </c>
      <c r="N68" s="1">
        <f t="shared" si="14"/>
        <v>0</v>
      </c>
    </row>
    <row r="69" spans="1:14" hidden="1">
      <c r="A69" s="17">
        <v>52</v>
      </c>
      <c r="B69" s="5"/>
      <c r="C69" s="7"/>
      <c r="D69" s="7"/>
      <c r="E69" s="7"/>
      <c r="F69" s="7"/>
      <c r="G69" s="7">
        <f t="shared" si="15"/>
        <v>0</v>
      </c>
      <c r="H69" s="7">
        <f t="shared" si="16"/>
        <v>0</v>
      </c>
      <c r="I69" s="28">
        <f t="shared" si="17"/>
        <v>0</v>
      </c>
      <c r="J69" s="42">
        <f t="shared" si="6"/>
        <v>0</v>
      </c>
      <c r="K69" s="41"/>
      <c r="M69" t="str">
        <f t="shared" si="13"/>
        <v>52</v>
      </c>
      <c r="N69" s="1">
        <f t="shared" si="14"/>
        <v>0</v>
      </c>
    </row>
    <row r="70" spans="1:14" hidden="1">
      <c r="A70" s="17">
        <v>53</v>
      </c>
      <c r="B70" s="5"/>
      <c r="C70" s="7"/>
      <c r="D70" s="7"/>
      <c r="E70" s="7"/>
      <c r="F70" s="7"/>
      <c r="G70" s="7">
        <f t="shared" si="15"/>
        <v>0</v>
      </c>
      <c r="H70" s="7">
        <f t="shared" si="16"/>
        <v>0</v>
      </c>
      <c r="I70" s="28">
        <f t="shared" si="17"/>
        <v>0</v>
      </c>
      <c r="J70" s="42">
        <f t="shared" si="6"/>
        <v>0</v>
      </c>
      <c r="K70" s="41"/>
      <c r="M70" t="str">
        <f t="shared" si="13"/>
        <v>53</v>
      </c>
      <c r="N70" s="1">
        <f t="shared" si="14"/>
        <v>0</v>
      </c>
    </row>
    <row r="71" spans="1:14" hidden="1">
      <c r="A71" s="17">
        <v>54</v>
      </c>
      <c r="B71" s="5"/>
      <c r="C71" s="7"/>
      <c r="D71" s="7"/>
      <c r="E71" s="7"/>
      <c r="F71" s="7"/>
      <c r="G71" s="7">
        <f t="shared" si="15"/>
        <v>0</v>
      </c>
      <c r="H71" s="7">
        <f t="shared" si="16"/>
        <v>0</v>
      </c>
      <c r="I71" s="28">
        <f t="shared" si="17"/>
        <v>0</v>
      </c>
      <c r="J71" s="42">
        <f t="shared" si="6"/>
        <v>0</v>
      </c>
      <c r="K71" s="41"/>
      <c r="M71" t="str">
        <f t="shared" si="13"/>
        <v>54</v>
      </c>
      <c r="N71" s="1">
        <f t="shared" si="14"/>
        <v>0</v>
      </c>
    </row>
    <row r="72" spans="1:14" hidden="1">
      <c r="A72" s="17">
        <v>55</v>
      </c>
      <c r="B72" s="5"/>
      <c r="C72" s="7"/>
      <c r="D72" s="7"/>
      <c r="E72" s="7"/>
      <c r="F72" s="7"/>
      <c r="G72" s="7">
        <f t="shared" si="15"/>
        <v>0</v>
      </c>
      <c r="H72" s="7">
        <f t="shared" si="16"/>
        <v>0</v>
      </c>
      <c r="I72" s="28">
        <f t="shared" si="17"/>
        <v>0</v>
      </c>
      <c r="J72" s="42">
        <f t="shared" si="6"/>
        <v>0</v>
      </c>
      <c r="K72" s="41"/>
      <c r="M72" t="str">
        <f t="shared" si="13"/>
        <v>55</v>
      </c>
      <c r="N72" s="1">
        <f t="shared" si="14"/>
        <v>0</v>
      </c>
    </row>
    <row r="73" spans="1:14" hidden="1">
      <c r="A73" s="17">
        <v>56</v>
      </c>
      <c r="B73" s="5"/>
      <c r="C73" s="7"/>
      <c r="D73" s="7"/>
      <c r="E73" s="7"/>
      <c r="F73" s="7"/>
      <c r="G73" s="7">
        <f t="shared" si="15"/>
        <v>0</v>
      </c>
      <c r="H73" s="7">
        <f t="shared" si="16"/>
        <v>0</v>
      </c>
      <c r="I73" s="28">
        <f t="shared" si="17"/>
        <v>0</v>
      </c>
      <c r="J73" s="42">
        <f t="shared" si="6"/>
        <v>0</v>
      </c>
      <c r="K73" s="41"/>
      <c r="M73" t="str">
        <f t="shared" si="13"/>
        <v>56</v>
      </c>
      <c r="N73" s="1">
        <f t="shared" si="14"/>
        <v>0</v>
      </c>
    </row>
    <row r="74" spans="1:14" hidden="1">
      <c r="A74" s="17">
        <v>57</v>
      </c>
      <c r="B74" s="5"/>
      <c r="C74" s="7"/>
      <c r="D74" s="7"/>
      <c r="E74" s="7"/>
      <c r="F74" s="7"/>
      <c r="G74" s="7">
        <f t="shared" si="15"/>
        <v>0</v>
      </c>
      <c r="H74" s="7">
        <f t="shared" si="16"/>
        <v>0</v>
      </c>
      <c r="I74" s="28">
        <f t="shared" si="17"/>
        <v>0</v>
      </c>
      <c r="J74" s="42">
        <f t="shared" si="6"/>
        <v>0</v>
      </c>
      <c r="K74" s="41"/>
      <c r="M74" t="str">
        <f t="shared" si="13"/>
        <v>57</v>
      </c>
      <c r="N74" s="1">
        <f t="shared" si="14"/>
        <v>0</v>
      </c>
    </row>
    <row r="75" spans="1:14" hidden="1">
      <c r="A75" s="17">
        <v>58</v>
      </c>
      <c r="B75" s="5"/>
      <c r="C75" s="7"/>
      <c r="D75" s="7"/>
      <c r="E75" s="7"/>
      <c r="F75" s="7"/>
      <c r="G75" s="7">
        <f t="shared" si="15"/>
        <v>0</v>
      </c>
      <c r="H75" s="7">
        <f t="shared" si="16"/>
        <v>0</v>
      </c>
      <c r="I75" s="28">
        <f t="shared" si="17"/>
        <v>0</v>
      </c>
      <c r="J75" s="42">
        <f t="shared" si="6"/>
        <v>0</v>
      </c>
      <c r="K75" s="41"/>
      <c r="M75" t="str">
        <f t="shared" si="13"/>
        <v>58</v>
      </c>
      <c r="N75" s="1">
        <f t="shared" si="14"/>
        <v>0</v>
      </c>
    </row>
    <row r="76" spans="1:14" hidden="1">
      <c r="A76" s="17">
        <v>59</v>
      </c>
      <c r="B76" s="39"/>
      <c r="C76" s="7"/>
      <c r="D76" s="7"/>
      <c r="E76" s="7"/>
      <c r="F76" s="7"/>
      <c r="G76" s="7">
        <f t="shared" si="15"/>
        <v>0</v>
      </c>
      <c r="H76" s="7">
        <f t="shared" si="16"/>
        <v>0</v>
      </c>
      <c r="I76" s="28">
        <f t="shared" si="17"/>
        <v>0</v>
      </c>
      <c r="J76" s="42">
        <f t="shared" si="6"/>
        <v>0</v>
      </c>
      <c r="K76" s="41"/>
      <c r="M76" t="str">
        <f t="shared" si="13"/>
        <v>59</v>
      </c>
      <c r="N76" s="1">
        <f t="shared" si="14"/>
        <v>0</v>
      </c>
    </row>
    <row r="77" spans="1:14" hidden="1">
      <c r="A77" s="17">
        <v>60</v>
      </c>
      <c r="B77" s="5"/>
      <c r="C77" s="7"/>
      <c r="D77" s="7"/>
      <c r="E77" s="7"/>
      <c r="F77" s="7"/>
      <c r="G77" s="7">
        <f t="shared" si="15"/>
        <v>0</v>
      </c>
      <c r="H77" s="7">
        <f t="shared" si="16"/>
        <v>0</v>
      </c>
      <c r="I77" s="28">
        <f t="shared" si="17"/>
        <v>0</v>
      </c>
      <c r="J77" s="42">
        <f t="shared" si="6"/>
        <v>0</v>
      </c>
      <c r="K77" s="41"/>
      <c r="M77" t="str">
        <f t="shared" si="13"/>
        <v>60</v>
      </c>
      <c r="N77" s="1">
        <f t="shared" si="14"/>
        <v>0</v>
      </c>
    </row>
    <row r="78" spans="1:14" hidden="1">
      <c r="A78" s="17">
        <v>61</v>
      </c>
      <c r="B78" s="5"/>
      <c r="C78" s="7"/>
      <c r="D78" s="7"/>
      <c r="E78" s="7"/>
      <c r="F78" s="7"/>
      <c r="G78" s="7">
        <f t="shared" si="15"/>
        <v>0</v>
      </c>
      <c r="H78" s="7">
        <f t="shared" si="16"/>
        <v>0</v>
      </c>
      <c r="I78" s="28">
        <f t="shared" si="17"/>
        <v>0</v>
      </c>
      <c r="J78" s="42">
        <f t="shared" si="6"/>
        <v>0</v>
      </c>
      <c r="K78" s="41"/>
      <c r="M78" t="str">
        <f t="shared" si="13"/>
        <v>61</v>
      </c>
      <c r="N78" s="1">
        <f t="shared" si="14"/>
        <v>0</v>
      </c>
    </row>
    <row r="79" spans="1:14" hidden="1">
      <c r="A79" s="17">
        <v>62</v>
      </c>
      <c r="B79" s="5"/>
      <c r="C79" s="7"/>
      <c r="D79" s="7"/>
      <c r="E79" s="7"/>
      <c r="F79" s="7"/>
      <c r="G79" s="7">
        <f t="shared" si="15"/>
        <v>0</v>
      </c>
      <c r="H79" s="7">
        <f t="shared" si="16"/>
        <v>0</v>
      </c>
      <c r="I79" s="28">
        <f t="shared" si="17"/>
        <v>0</v>
      </c>
      <c r="J79" s="42">
        <f t="shared" si="6"/>
        <v>0</v>
      </c>
      <c r="K79" s="41"/>
      <c r="M79" t="str">
        <f t="shared" si="13"/>
        <v>62</v>
      </c>
      <c r="N79" s="1">
        <f t="shared" si="14"/>
        <v>0</v>
      </c>
    </row>
    <row r="80" spans="1:14" hidden="1">
      <c r="A80" s="17">
        <v>63</v>
      </c>
      <c r="B80" s="5"/>
      <c r="C80" s="7"/>
      <c r="D80" s="7"/>
      <c r="E80" s="7"/>
      <c r="F80" s="7"/>
      <c r="G80" s="7">
        <f t="shared" si="15"/>
        <v>0</v>
      </c>
      <c r="H80" s="7">
        <f t="shared" si="16"/>
        <v>0</v>
      </c>
      <c r="I80" s="28">
        <f t="shared" si="17"/>
        <v>0</v>
      </c>
      <c r="J80" s="42">
        <f t="shared" si="6"/>
        <v>0</v>
      </c>
      <c r="K80" s="41"/>
      <c r="M80" t="str">
        <f t="shared" si="13"/>
        <v>63</v>
      </c>
      <c r="N80" s="1">
        <f t="shared" si="14"/>
        <v>0</v>
      </c>
    </row>
    <row r="81" spans="1:14" hidden="1">
      <c r="A81" s="17">
        <v>64</v>
      </c>
      <c r="B81" s="5"/>
      <c r="C81" s="7"/>
      <c r="D81" s="7"/>
      <c r="E81" s="7"/>
      <c r="F81" s="7"/>
      <c r="G81" s="7">
        <f t="shared" si="15"/>
        <v>0</v>
      </c>
      <c r="H81" s="7">
        <f t="shared" si="16"/>
        <v>0</v>
      </c>
      <c r="I81" s="28">
        <f t="shared" si="17"/>
        <v>0</v>
      </c>
      <c r="J81" s="42">
        <f t="shared" si="6"/>
        <v>0</v>
      </c>
      <c r="K81" s="41"/>
      <c r="M81" t="str">
        <f t="shared" si="13"/>
        <v>64</v>
      </c>
      <c r="N81" s="1">
        <f t="shared" si="14"/>
        <v>0</v>
      </c>
    </row>
    <row r="82" spans="1:14" hidden="1">
      <c r="A82" s="17">
        <v>65</v>
      </c>
      <c r="B82" s="5"/>
      <c r="C82" s="7"/>
      <c r="D82" s="7"/>
      <c r="E82" s="7"/>
      <c r="F82" s="7"/>
      <c r="G82" s="7">
        <f t="shared" si="15"/>
        <v>0</v>
      </c>
      <c r="H82" s="7">
        <f t="shared" si="16"/>
        <v>0</v>
      </c>
      <c r="I82" s="28">
        <f t="shared" si="17"/>
        <v>0</v>
      </c>
      <c r="J82" s="42">
        <f t="shared" si="6"/>
        <v>0</v>
      </c>
      <c r="K82" s="41"/>
      <c r="M82" t="str">
        <f t="shared" si="13"/>
        <v>65</v>
      </c>
      <c r="N82" s="1">
        <f t="shared" si="14"/>
        <v>0</v>
      </c>
    </row>
    <row r="83" spans="1:14" hidden="1">
      <c r="A83" s="17">
        <v>66</v>
      </c>
      <c r="B83" s="5"/>
      <c r="C83" s="7"/>
      <c r="D83" s="7"/>
      <c r="E83" s="7"/>
      <c r="F83" s="7"/>
      <c r="G83" s="7">
        <f t="shared" si="15"/>
        <v>0</v>
      </c>
      <c r="H83" s="7">
        <f t="shared" si="16"/>
        <v>0</v>
      </c>
      <c r="I83" s="28">
        <f t="shared" si="17"/>
        <v>0</v>
      </c>
      <c r="J83" s="42">
        <f t="shared" ref="J83:J116" si="18">C83*D83*0.01</f>
        <v>0</v>
      </c>
      <c r="K83" s="41"/>
      <c r="M83" t="str">
        <f t="shared" si="13"/>
        <v>66</v>
      </c>
      <c r="N83" s="1">
        <f t="shared" si="14"/>
        <v>0</v>
      </c>
    </row>
    <row r="84" spans="1:14" hidden="1">
      <c r="A84" s="17">
        <v>67</v>
      </c>
      <c r="B84" s="5"/>
      <c r="C84" s="7"/>
      <c r="D84" s="7"/>
      <c r="E84" s="7"/>
      <c r="F84" s="7"/>
      <c r="G84" s="7">
        <f t="shared" si="15"/>
        <v>0</v>
      </c>
      <c r="H84" s="7">
        <f t="shared" si="16"/>
        <v>0</v>
      </c>
      <c r="I84" s="28">
        <f t="shared" si="17"/>
        <v>0</v>
      </c>
      <c r="J84" s="42">
        <f t="shared" si="18"/>
        <v>0</v>
      </c>
      <c r="K84" s="41"/>
      <c r="M84" t="str">
        <f t="shared" si="13"/>
        <v>67</v>
      </c>
      <c r="N84" s="1">
        <f t="shared" si="14"/>
        <v>0</v>
      </c>
    </row>
    <row r="85" spans="1:14" hidden="1">
      <c r="A85" s="17">
        <v>68</v>
      </c>
      <c r="B85" s="5"/>
      <c r="C85" s="7"/>
      <c r="D85" s="7"/>
      <c r="E85" s="7"/>
      <c r="F85" s="7"/>
      <c r="G85" s="7">
        <f t="shared" si="15"/>
        <v>0</v>
      </c>
      <c r="H85" s="7">
        <f t="shared" si="16"/>
        <v>0</v>
      </c>
      <c r="I85" s="28">
        <f t="shared" si="17"/>
        <v>0</v>
      </c>
      <c r="J85" s="42">
        <f t="shared" si="18"/>
        <v>0</v>
      </c>
      <c r="K85" s="41"/>
      <c r="M85" t="str">
        <f t="shared" si="13"/>
        <v>68</v>
      </c>
      <c r="N85" s="1">
        <f t="shared" si="14"/>
        <v>0</v>
      </c>
    </row>
    <row r="86" spans="1:14" hidden="1">
      <c r="A86" s="17">
        <v>69</v>
      </c>
      <c r="B86" s="5"/>
      <c r="C86" s="7"/>
      <c r="D86" s="7"/>
      <c r="E86" s="7"/>
      <c r="F86" s="7"/>
      <c r="G86" s="7">
        <f t="shared" si="15"/>
        <v>0</v>
      </c>
      <c r="H86" s="7">
        <f t="shared" si="16"/>
        <v>0</v>
      </c>
      <c r="I86" s="28">
        <f t="shared" si="17"/>
        <v>0</v>
      </c>
      <c r="J86" s="42">
        <f t="shared" si="18"/>
        <v>0</v>
      </c>
      <c r="K86" s="41"/>
      <c r="M86" t="str">
        <f t="shared" si="13"/>
        <v>69</v>
      </c>
      <c r="N86" s="1">
        <f t="shared" si="14"/>
        <v>0</v>
      </c>
    </row>
    <row r="87" spans="1:14" hidden="1">
      <c r="A87" s="17">
        <v>70</v>
      </c>
      <c r="B87" s="5"/>
      <c r="C87" s="7"/>
      <c r="D87" s="7"/>
      <c r="E87" s="7"/>
      <c r="F87" s="7"/>
      <c r="G87" s="7">
        <f t="shared" si="15"/>
        <v>0</v>
      </c>
      <c r="H87" s="7">
        <f t="shared" si="16"/>
        <v>0</v>
      </c>
      <c r="I87" s="28">
        <f t="shared" si="17"/>
        <v>0</v>
      </c>
      <c r="J87" s="42">
        <f t="shared" si="18"/>
        <v>0</v>
      </c>
      <c r="K87" s="41"/>
      <c r="M87" t="str">
        <f t="shared" si="13"/>
        <v>70</v>
      </c>
      <c r="N87" s="1">
        <f t="shared" si="14"/>
        <v>0</v>
      </c>
    </row>
    <row r="88" spans="1:14" hidden="1">
      <c r="A88" s="17">
        <v>71</v>
      </c>
      <c r="B88" s="5"/>
      <c r="C88" s="7"/>
      <c r="D88" s="7"/>
      <c r="E88" s="7"/>
      <c r="F88" s="7"/>
      <c r="G88" s="7">
        <f t="shared" si="15"/>
        <v>0</v>
      </c>
      <c r="H88" s="7">
        <f t="shared" si="16"/>
        <v>0</v>
      </c>
      <c r="I88" s="28">
        <f t="shared" si="17"/>
        <v>0</v>
      </c>
      <c r="J88" s="42">
        <f t="shared" si="18"/>
        <v>0</v>
      </c>
      <c r="K88" s="41"/>
      <c r="M88" t="str">
        <f t="shared" si="13"/>
        <v>71</v>
      </c>
      <c r="N88" s="1">
        <f t="shared" si="14"/>
        <v>0</v>
      </c>
    </row>
    <row r="89" spans="1:14" hidden="1">
      <c r="A89" s="17">
        <v>72</v>
      </c>
      <c r="B89" s="5"/>
      <c r="C89" s="7"/>
      <c r="D89" s="7"/>
      <c r="E89" s="7"/>
      <c r="F89" s="7"/>
      <c r="G89" s="7">
        <f t="shared" si="15"/>
        <v>0</v>
      </c>
      <c r="H89" s="7">
        <f t="shared" si="16"/>
        <v>0</v>
      </c>
      <c r="I89" s="28">
        <f t="shared" si="17"/>
        <v>0</v>
      </c>
      <c r="J89" s="42">
        <f t="shared" si="18"/>
        <v>0</v>
      </c>
      <c r="K89" s="41"/>
      <c r="M89" t="str">
        <f t="shared" si="13"/>
        <v>72</v>
      </c>
      <c r="N89" s="1">
        <f t="shared" si="14"/>
        <v>0</v>
      </c>
    </row>
    <row r="90" spans="1:14" hidden="1">
      <c r="A90" s="17">
        <v>73</v>
      </c>
      <c r="B90" s="5"/>
      <c r="C90" s="7"/>
      <c r="D90" s="7"/>
      <c r="E90" s="7"/>
      <c r="F90" s="7"/>
      <c r="G90" s="7">
        <f t="shared" si="15"/>
        <v>0</v>
      </c>
      <c r="H90" s="7">
        <f t="shared" si="16"/>
        <v>0</v>
      </c>
      <c r="I90" s="28">
        <f t="shared" si="17"/>
        <v>0</v>
      </c>
      <c r="J90" s="42">
        <f t="shared" si="18"/>
        <v>0</v>
      </c>
      <c r="K90" s="41"/>
      <c r="M90" t="str">
        <f t="shared" si="13"/>
        <v>73</v>
      </c>
      <c r="N90" s="1">
        <f t="shared" si="14"/>
        <v>0</v>
      </c>
    </row>
    <row r="91" spans="1:14" hidden="1">
      <c r="A91" s="17">
        <v>74</v>
      </c>
      <c r="B91" s="39"/>
      <c r="C91" s="7"/>
      <c r="D91" s="7"/>
      <c r="E91" s="7"/>
      <c r="F91" s="7"/>
      <c r="G91" s="7">
        <f t="shared" si="15"/>
        <v>0</v>
      </c>
      <c r="H91" s="7">
        <f t="shared" si="16"/>
        <v>0</v>
      </c>
      <c r="I91" s="28">
        <f t="shared" si="17"/>
        <v>0</v>
      </c>
      <c r="J91" s="42">
        <f t="shared" si="18"/>
        <v>0</v>
      </c>
      <c r="K91" s="41"/>
      <c r="M91" t="str">
        <f t="shared" si="13"/>
        <v>74</v>
      </c>
      <c r="N91" s="1">
        <f t="shared" si="14"/>
        <v>0</v>
      </c>
    </row>
    <row r="92" spans="1:14" hidden="1">
      <c r="A92" s="17">
        <v>75</v>
      </c>
      <c r="B92" s="5"/>
      <c r="C92" s="7"/>
      <c r="D92" s="7"/>
      <c r="E92" s="7"/>
      <c r="F92" s="7"/>
      <c r="G92" s="7">
        <f t="shared" si="15"/>
        <v>0</v>
      </c>
      <c r="H92" s="7">
        <f t="shared" si="16"/>
        <v>0</v>
      </c>
      <c r="I92" s="28">
        <f t="shared" si="17"/>
        <v>0</v>
      </c>
      <c r="J92" s="42">
        <f t="shared" si="18"/>
        <v>0</v>
      </c>
      <c r="K92" s="41"/>
      <c r="M92" t="str">
        <f t="shared" ref="M92:M116" si="19">_xlfn.TEXTJOIN(" | ",,A92,B92,C92,D92,E92,F92,K92)</f>
        <v>75</v>
      </c>
      <c r="N92" s="1">
        <f t="shared" ref="N92:N116" si="20">I92</f>
        <v>0</v>
      </c>
    </row>
    <row r="93" spans="1:14" hidden="1">
      <c r="A93" s="17">
        <v>76</v>
      </c>
      <c r="B93" s="5"/>
      <c r="C93" s="7"/>
      <c r="D93" s="7"/>
      <c r="E93" s="7"/>
      <c r="F93" s="7"/>
      <c r="G93" s="7">
        <f t="shared" si="15"/>
        <v>0</v>
      </c>
      <c r="H93" s="7">
        <f t="shared" si="16"/>
        <v>0</v>
      </c>
      <c r="I93" s="28">
        <f t="shared" si="17"/>
        <v>0</v>
      </c>
      <c r="J93" s="42">
        <f t="shared" si="18"/>
        <v>0</v>
      </c>
      <c r="K93" s="41"/>
      <c r="M93" t="str">
        <f t="shared" si="19"/>
        <v>76</v>
      </c>
      <c r="N93" s="1">
        <f t="shared" si="20"/>
        <v>0</v>
      </c>
    </row>
    <row r="94" spans="1:14" hidden="1">
      <c r="A94" s="17">
        <v>77</v>
      </c>
      <c r="B94" s="5"/>
      <c r="C94" s="7"/>
      <c r="D94" s="7"/>
      <c r="E94" s="7"/>
      <c r="F94" s="7"/>
      <c r="G94" s="7">
        <f t="shared" si="15"/>
        <v>0</v>
      </c>
      <c r="H94" s="7">
        <f t="shared" si="16"/>
        <v>0</v>
      </c>
      <c r="I94" s="28">
        <f t="shared" si="17"/>
        <v>0</v>
      </c>
      <c r="J94" s="42">
        <f t="shared" si="18"/>
        <v>0</v>
      </c>
      <c r="K94" s="41"/>
      <c r="M94" t="str">
        <f t="shared" si="19"/>
        <v>77</v>
      </c>
      <c r="N94" s="1">
        <f t="shared" si="20"/>
        <v>0</v>
      </c>
    </row>
    <row r="95" spans="1:14" hidden="1">
      <c r="A95" s="17">
        <v>78</v>
      </c>
      <c r="B95" s="5"/>
      <c r="C95" s="7"/>
      <c r="D95" s="7"/>
      <c r="E95" s="7"/>
      <c r="F95" s="7"/>
      <c r="G95" s="7">
        <f t="shared" si="15"/>
        <v>0</v>
      </c>
      <c r="H95" s="7">
        <f t="shared" si="16"/>
        <v>0</v>
      </c>
      <c r="I95" s="28">
        <f t="shared" si="17"/>
        <v>0</v>
      </c>
      <c r="J95" s="42">
        <f t="shared" si="18"/>
        <v>0</v>
      </c>
      <c r="K95" s="41"/>
      <c r="M95" t="str">
        <f t="shared" si="19"/>
        <v>78</v>
      </c>
      <c r="N95" s="1">
        <f t="shared" si="20"/>
        <v>0</v>
      </c>
    </row>
    <row r="96" spans="1:14" hidden="1">
      <c r="A96" s="17">
        <v>79</v>
      </c>
      <c r="B96" s="5"/>
      <c r="C96" s="7"/>
      <c r="D96" s="7"/>
      <c r="E96" s="7"/>
      <c r="F96" s="7"/>
      <c r="G96" s="7">
        <f t="shared" ref="G96:G116" si="21">E96*F96</f>
        <v>0</v>
      </c>
      <c r="H96" s="7">
        <f t="shared" ref="H96:H116" si="22">(((C96+D96)*2)/1000)*G96</f>
        <v>0</v>
      </c>
      <c r="I96" s="28">
        <f t="shared" ref="I96:I116" si="23">((C96*D96)*0.000001*G96)</f>
        <v>0</v>
      </c>
      <c r="J96" s="42">
        <f t="shared" si="18"/>
        <v>0</v>
      </c>
      <c r="K96" s="41"/>
      <c r="M96" t="str">
        <f t="shared" si="19"/>
        <v>79</v>
      </c>
      <c r="N96" s="1">
        <f t="shared" si="20"/>
        <v>0</v>
      </c>
    </row>
    <row r="97" spans="1:14" hidden="1">
      <c r="A97" s="17">
        <v>80</v>
      </c>
      <c r="B97" s="5"/>
      <c r="C97" s="7"/>
      <c r="D97" s="7"/>
      <c r="E97" s="7"/>
      <c r="F97" s="7"/>
      <c r="G97" s="7">
        <f t="shared" si="21"/>
        <v>0</v>
      </c>
      <c r="H97" s="7">
        <f t="shared" si="22"/>
        <v>0</v>
      </c>
      <c r="I97" s="28">
        <f t="shared" si="23"/>
        <v>0</v>
      </c>
      <c r="J97" s="42">
        <f t="shared" si="18"/>
        <v>0</v>
      </c>
      <c r="K97" s="41"/>
      <c r="M97" t="str">
        <f t="shared" si="19"/>
        <v>80</v>
      </c>
      <c r="N97" s="1">
        <f t="shared" si="20"/>
        <v>0</v>
      </c>
    </row>
    <row r="98" spans="1:14" hidden="1">
      <c r="A98" s="17">
        <v>81</v>
      </c>
      <c r="B98" s="5"/>
      <c r="C98" s="7"/>
      <c r="D98" s="7"/>
      <c r="E98" s="7"/>
      <c r="F98" s="7"/>
      <c r="G98" s="7">
        <f t="shared" si="21"/>
        <v>0</v>
      </c>
      <c r="H98" s="7">
        <f t="shared" si="22"/>
        <v>0</v>
      </c>
      <c r="I98" s="28">
        <f t="shared" si="23"/>
        <v>0</v>
      </c>
      <c r="J98" s="42">
        <f t="shared" si="18"/>
        <v>0</v>
      </c>
      <c r="K98" s="41"/>
      <c r="M98" t="str">
        <f t="shared" si="19"/>
        <v>81</v>
      </c>
      <c r="N98" s="1">
        <f t="shared" si="20"/>
        <v>0</v>
      </c>
    </row>
    <row r="99" spans="1:14" hidden="1">
      <c r="A99" s="17">
        <v>82</v>
      </c>
      <c r="B99" s="5"/>
      <c r="C99" s="7"/>
      <c r="D99" s="7"/>
      <c r="E99" s="7"/>
      <c r="F99" s="7"/>
      <c r="G99" s="7">
        <f t="shared" si="21"/>
        <v>0</v>
      </c>
      <c r="H99" s="7">
        <f t="shared" si="22"/>
        <v>0</v>
      </c>
      <c r="I99" s="28">
        <f t="shared" si="23"/>
        <v>0</v>
      </c>
      <c r="J99" s="42">
        <f t="shared" si="18"/>
        <v>0</v>
      </c>
      <c r="K99" s="41"/>
      <c r="M99" t="str">
        <f t="shared" si="19"/>
        <v>82</v>
      </c>
      <c r="N99" s="1">
        <f t="shared" si="20"/>
        <v>0</v>
      </c>
    </row>
    <row r="100" spans="1:14" hidden="1">
      <c r="A100" s="17">
        <v>83</v>
      </c>
      <c r="B100" s="5"/>
      <c r="C100" s="7"/>
      <c r="D100" s="7"/>
      <c r="E100" s="7"/>
      <c r="F100" s="7"/>
      <c r="G100" s="7">
        <f t="shared" si="21"/>
        <v>0</v>
      </c>
      <c r="H100" s="7">
        <f t="shared" si="22"/>
        <v>0</v>
      </c>
      <c r="I100" s="28">
        <f t="shared" si="23"/>
        <v>0</v>
      </c>
      <c r="J100" s="42">
        <f t="shared" si="18"/>
        <v>0</v>
      </c>
      <c r="K100" s="41"/>
      <c r="M100" t="str">
        <f t="shared" si="19"/>
        <v>83</v>
      </c>
      <c r="N100" s="1">
        <f t="shared" si="20"/>
        <v>0</v>
      </c>
    </row>
    <row r="101" spans="1:14" hidden="1">
      <c r="A101" s="17">
        <v>84</v>
      </c>
      <c r="B101" s="5"/>
      <c r="C101" s="7"/>
      <c r="D101" s="7"/>
      <c r="E101" s="7"/>
      <c r="F101" s="7"/>
      <c r="G101" s="7">
        <f t="shared" si="21"/>
        <v>0</v>
      </c>
      <c r="H101" s="7">
        <f t="shared" si="22"/>
        <v>0</v>
      </c>
      <c r="I101" s="28">
        <f t="shared" si="23"/>
        <v>0</v>
      </c>
      <c r="J101" s="42">
        <f t="shared" si="18"/>
        <v>0</v>
      </c>
      <c r="K101" s="41"/>
      <c r="M101" t="str">
        <f t="shared" si="19"/>
        <v>84</v>
      </c>
      <c r="N101" s="1">
        <f t="shared" si="20"/>
        <v>0</v>
      </c>
    </row>
    <row r="102" spans="1:14" hidden="1">
      <c r="A102" s="17">
        <v>85</v>
      </c>
      <c r="B102" s="5"/>
      <c r="C102" s="7"/>
      <c r="D102" s="7"/>
      <c r="E102" s="7"/>
      <c r="F102" s="7"/>
      <c r="G102" s="7">
        <f t="shared" si="21"/>
        <v>0</v>
      </c>
      <c r="H102" s="7">
        <f t="shared" si="22"/>
        <v>0</v>
      </c>
      <c r="I102" s="28">
        <f t="shared" si="23"/>
        <v>0</v>
      </c>
      <c r="J102" s="42">
        <f t="shared" si="18"/>
        <v>0</v>
      </c>
      <c r="K102" s="41"/>
      <c r="M102" t="str">
        <f t="shared" si="19"/>
        <v>85</v>
      </c>
      <c r="N102" s="1">
        <f t="shared" si="20"/>
        <v>0</v>
      </c>
    </row>
    <row r="103" spans="1:14" hidden="1">
      <c r="A103" s="17">
        <v>86</v>
      </c>
      <c r="B103" s="5"/>
      <c r="C103" s="7"/>
      <c r="D103" s="7"/>
      <c r="E103" s="7"/>
      <c r="F103" s="7"/>
      <c r="G103" s="7">
        <f t="shared" si="21"/>
        <v>0</v>
      </c>
      <c r="H103" s="7">
        <f t="shared" si="22"/>
        <v>0</v>
      </c>
      <c r="I103" s="28">
        <f t="shared" si="23"/>
        <v>0</v>
      </c>
      <c r="J103" s="42">
        <f t="shared" si="18"/>
        <v>0</v>
      </c>
      <c r="K103" s="41"/>
      <c r="M103" t="str">
        <f t="shared" si="19"/>
        <v>86</v>
      </c>
      <c r="N103" s="1">
        <f t="shared" si="20"/>
        <v>0</v>
      </c>
    </row>
    <row r="104" spans="1:14" hidden="1">
      <c r="A104" s="17">
        <v>87</v>
      </c>
      <c r="B104" s="5"/>
      <c r="C104" s="7"/>
      <c r="D104" s="7"/>
      <c r="E104" s="7"/>
      <c r="F104" s="7"/>
      <c r="G104" s="7">
        <f t="shared" si="21"/>
        <v>0</v>
      </c>
      <c r="H104" s="7">
        <f t="shared" si="22"/>
        <v>0</v>
      </c>
      <c r="I104" s="28">
        <f t="shared" si="23"/>
        <v>0</v>
      </c>
      <c r="J104" s="42">
        <f t="shared" si="18"/>
        <v>0</v>
      </c>
      <c r="K104" s="41"/>
      <c r="M104" t="str">
        <f t="shared" si="19"/>
        <v>87</v>
      </c>
      <c r="N104" s="1">
        <f t="shared" si="20"/>
        <v>0</v>
      </c>
    </row>
    <row r="105" spans="1:14" hidden="1">
      <c r="A105" s="17">
        <v>88</v>
      </c>
      <c r="B105" s="5"/>
      <c r="C105" s="7"/>
      <c r="D105" s="7"/>
      <c r="E105" s="7"/>
      <c r="F105" s="7"/>
      <c r="G105" s="7">
        <f t="shared" si="21"/>
        <v>0</v>
      </c>
      <c r="H105" s="7">
        <f t="shared" si="22"/>
        <v>0</v>
      </c>
      <c r="I105" s="28">
        <f t="shared" si="23"/>
        <v>0</v>
      </c>
      <c r="J105" s="42">
        <f t="shared" si="18"/>
        <v>0</v>
      </c>
      <c r="K105" s="41"/>
      <c r="M105" t="str">
        <f t="shared" si="19"/>
        <v>88</v>
      </c>
      <c r="N105" s="1">
        <f t="shared" si="20"/>
        <v>0</v>
      </c>
    </row>
    <row r="106" spans="1:14" hidden="1">
      <c r="A106" s="17">
        <v>89</v>
      </c>
      <c r="B106" s="39"/>
      <c r="C106" s="7"/>
      <c r="D106" s="7"/>
      <c r="E106" s="7"/>
      <c r="F106" s="7"/>
      <c r="G106" s="7">
        <f t="shared" si="21"/>
        <v>0</v>
      </c>
      <c r="H106" s="7">
        <f t="shared" si="22"/>
        <v>0</v>
      </c>
      <c r="I106" s="28">
        <f t="shared" si="23"/>
        <v>0</v>
      </c>
      <c r="J106" s="42">
        <f t="shared" si="18"/>
        <v>0</v>
      </c>
      <c r="K106" s="41"/>
      <c r="M106" t="str">
        <f t="shared" si="19"/>
        <v>89</v>
      </c>
      <c r="N106" s="1">
        <f t="shared" si="20"/>
        <v>0</v>
      </c>
    </row>
    <row r="107" spans="1:14" hidden="1">
      <c r="A107" s="17">
        <v>90</v>
      </c>
      <c r="B107" s="40"/>
      <c r="C107" s="7"/>
      <c r="D107" s="7"/>
      <c r="E107" s="7"/>
      <c r="F107" s="7"/>
      <c r="G107" s="7">
        <f t="shared" si="21"/>
        <v>0</v>
      </c>
      <c r="H107" s="7">
        <f t="shared" si="22"/>
        <v>0</v>
      </c>
      <c r="I107" s="28">
        <f t="shared" si="23"/>
        <v>0</v>
      </c>
      <c r="J107" s="42">
        <f t="shared" si="18"/>
        <v>0</v>
      </c>
      <c r="K107" s="41"/>
      <c r="M107" t="str">
        <f t="shared" si="19"/>
        <v>90</v>
      </c>
      <c r="N107" s="1">
        <f t="shared" si="20"/>
        <v>0</v>
      </c>
    </row>
    <row r="108" spans="1:14" hidden="1">
      <c r="A108" s="17">
        <v>91</v>
      </c>
      <c r="B108" s="5"/>
      <c r="C108" s="7"/>
      <c r="D108" s="7"/>
      <c r="E108" s="7"/>
      <c r="F108" s="7"/>
      <c r="G108" s="7">
        <f t="shared" si="21"/>
        <v>0</v>
      </c>
      <c r="H108" s="7">
        <f t="shared" si="22"/>
        <v>0</v>
      </c>
      <c r="I108" s="28">
        <f t="shared" si="23"/>
        <v>0</v>
      </c>
      <c r="J108" s="42">
        <f t="shared" si="18"/>
        <v>0</v>
      </c>
      <c r="K108" s="41"/>
      <c r="M108" t="str">
        <f t="shared" si="19"/>
        <v>91</v>
      </c>
      <c r="N108" s="1">
        <f t="shared" si="20"/>
        <v>0</v>
      </c>
    </row>
    <row r="109" spans="1:14" hidden="1">
      <c r="A109" s="17">
        <v>92</v>
      </c>
      <c r="B109" s="5"/>
      <c r="C109" s="7"/>
      <c r="D109" s="7"/>
      <c r="E109" s="7"/>
      <c r="F109" s="7"/>
      <c r="G109" s="7">
        <f t="shared" si="21"/>
        <v>0</v>
      </c>
      <c r="H109" s="7">
        <f t="shared" si="22"/>
        <v>0</v>
      </c>
      <c r="I109" s="28">
        <f t="shared" si="23"/>
        <v>0</v>
      </c>
      <c r="J109" s="42">
        <f t="shared" si="18"/>
        <v>0</v>
      </c>
      <c r="K109" s="41"/>
      <c r="M109" t="str">
        <f t="shared" si="19"/>
        <v>92</v>
      </c>
      <c r="N109" s="1">
        <f t="shared" si="20"/>
        <v>0</v>
      </c>
    </row>
    <row r="110" spans="1:14" hidden="1">
      <c r="A110" s="17">
        <v>93</v>
      </c>
      <c r="B110" s="5"/>
      <c r="C110" s="7"/>
      <c r="D110" s="7"/>
      <c r="E110" s="7"/>
      <c r="F110" s="7"/>
      <c r="G110" s="7">
        <f t="shared" si="21"/>
        <v>0</v>
      </c>
      <c r="H110" s="7">
        <f t="shared" si="22"/>
        <v>0</v>
      </c>
      <c r="I110" s="28">
        <f t="shared" si="23"/>
        <v>0</v>
      </c>
      <c r="J110" s="42">
        <f t="shared" si="18"/>
        <v>0</v>
      </c>
      <c r="K110" s="41"/>
      <c r="M110" t="str">
        <f t="shared" si="19"/>
        <v>93</v>
      </c>
      <c r="N110" s="1">
        <f t="shared" si="20"/>
        <v>0</v>
      </c>
    </row>
    <row r="111" spans="1:14" hidden="1">
      <c r="A111" s="17">
        <v>94</v>
      </c>
      <c r="B111" s="5"/>
      <c r="C111" s="7"/>
      <c r="D111" s="7"/>
      <c r="E111" s="7"/>
      <c r="F111" s="7"/>
      <c r="G111" s="7">
        <f t="shared" si="21"/>
        <v>0</v>
      </c>
      <c r="H111" s="7">
        <f t="shared" si="22"/>
        <v>0</v>
      </c>
      <c r="I111" s="28">
        <f t="shared" si="23"/>
        <v>0</v>
      </c>
      <c r="J111" s="42">
        <f t="shared" si="18"/>
        <v>0</v>
      </c>
      <c r="K111" s="41"/>
      <c r="M111" t="str">
        <f t="shared" si="19"/>
        <v>94</v>
      </c>
      <c r="N111" s="1">
        <f t="shared" si="20"/>
        <v>0</v>
      </c>
    </row>
    <row r="112" spans="1:14" hidden="1">
      <c r="A112" s="17">
        <v>95</v>
      </c>
      <c r="B112" s="5"/>
      <c r="C112" s="7"/>
      <c r="D112" s="7"/>
      <c r="E112" s="7"/>
      <c r="F112" s="7"/>
      <c r="G112" s="7">
        <f t="shared" si="21"/>
        <v>0</v>
      </c>
      <c r="H112" s="7">
        <f t="shared" si="22"/>
        <v>0</v>
      </c>
      <c r="I112" s="28">
        <f t="shared" si="23"/>
        <v>0</v>
      </c>
      <c r="J112" s="42">
        <f t="shared" si="18"/>
        <v>0</v>
      </c>
      <c r="K112" s="41"/>
      <c r="M112" t="str">
        <f t="shared" si="19"/>
        <v>95</v>
      </c>
      <c r="N112" s="1">
        <f t="shared" si="20"/>
        <v>0</v>
      </c>
    </row>
    <row r="113" spans="1:14" hidden="1">
      <c r="A113" s="17">
        <v>96</v>
      </c>
      <c r="B113" s="5"/>
      <c r="C113" s="7"/>
      <c r="D113" s="7"/>
      <c r="E113" s="7"/>
      <c r="F113" s="7"/>
      <c r="G113" s="7">
        <f t="shared" si="21"/>
        <v>0</v>
      </c>
      <c r="H113" s="7">
        <f t="shared" si="22"/>
        <v>0</v>
      </c>
      <c r="I113" s="28">
        <f t="shared" si="23"/>
        <v>0</v>
      </c>
      <c r="J113" s="42">
        <f t="shared" si="18"/>
        <v>0</v>
      </c>
      <c r="K113" s="41"/>
      <c r="M113" t="str">
        <f t="shared" si="19"/>
        <v>96</v>
      </c>
      <c r="N113" s="1">
        <f t="shared" si="20"/>
        <v>0</v>
      </c>
    </row>
    <row r="114" spans="1:14" hidden="1">
      <c r="A114" s="17">
        <v>97</v>
      </c>
      <c r="B114" s="39"/>
      <c r="C114" s="7"/>
      <c r="D114" s="7"/>
      <c r="E114" s="7"/>
      <c r="F114" s="7"/>
      <c r="G114" s="7">
        <f t="shared" si="21"/>
        <v>0</v>
      </c>
      <c r="H114" s="7">
        <f t="shared" si="22"/>
        <v>0</v>
      </c>
      <c r="I114" s="28">
        <f t="shared" si="23"/>
        <v>0</v>
      </c>
      <c r="J114" s="42">
        <f t="shared" si="18"/>
        <v>0</v>
      </c>
      <c r="K114" s="41"/>
      <c r="M114" t="str">
        <f t="shared" si="19"/>
        <v>97</v>
      </c>
      <c r="N114" s="1">
        <f t="shared" si="20"/>
        <v>0</v>
      </c>
    </row>
    <row r="115" spans="1:14" hidden="1">
      <c r="A115" s="17">
        <v>98</v>
      </c>
      <c r="B115" s="5"/>
      <c r="C115" s="7"/>
      <c r="D115" s="7"/>
      <c r="E115" s="7"/>
      <c r="F115" s="7"/>
      <c r="G115" s="7">
        <f t="shared" si="21"/>
        <v>0</v>
      </c>
      <c r="H115" s="7">
        <f t="shared" si="22"/>
        <v>0</v>
      </c>
      <c r="I115" s="28">
        <f t="shared" si="23"/>
        <v>0</v>
      </c>
      <c r="J115" s="42">
        <f t="shared" si="18"/>
        <v>0</v>
      </c>
      <c r="K115" s="41"/>
      <c r="M115" t="str">
        <f t="shared" si="19"/>
        <v>98</v>
      </c>
      <c r="N115" s="1">
        <f t="shared" si="20"/>
        <v>0</v>
      </c>
    </row>
    <row r="116" spans="1:14" hidden="1">
      <c r="A116" s="17">
        <v>99</v>
      </c>
      <c r="B116" s="5"/>
      <c r="C116" s="7"/>
      <c r="D116" s="7"/>
      <c r="E116" s="7"/>
      <c r="F116" s="7"/>
      <c r="G116" s="7">
        <f t="shared" si="21"/>
        <v>0</v>
      </c>
      <c r="H116" s="7">
        <f t="shared" si="22"/>
        <v>0</v>
      </c>
      <c r="I116" s="28">
        <f t="shared" si="23"/>
        <v>0</v>
      </c>
      <c r="J116" s="42">
        <f t="shared" si="18"/>
        <v>0</v>
      </c>
      <c r="K116" s="41"/>
      <c r="M116" t="str">
        <f t="shared" si="19"/>
        <v>99</v>
      </c>
      <c r="N116" s="1">
        <f t="shared" si="20"/>
        <v>0</v>
      </c>
    </row>
    <row r="117" spans="1:14" ht="14.4" thickBot="1">
      <c r="A117" s="43" t="s">
        <v>6</v>
      </c>
      <c r="B117" s="44"/>
      <c r="C117" s="45"/>
      <c r="D117" s="46"/>
      <c r="E117" s="60">
        <f>SUM(E18:E116)</f>
        <v>13</v>
      </c>
      <c r="F117" s="46"/>
      <c r="G117" s="31">
        <f>SUM(G17:G116)</f>
        <v>81</v>
      </c>
      <c r="H117" s="31">
        <f>SUM(H17:H116)</f>
        <v>53.88</v>
      </c>
      <c r="I117" s="31">
        <f>SUM(I17:I116)</f>
        <v>2.2492999999999999</v>
      </c>
      <c r="J117" s="35"/>
      <c r="K117" s="21" t="s">
        <v>5</v>
      </c>
      <c r="L117" s="15"/>
    </row>
    <row r="118" spans="1:14" ht="15" thickTop="1" thickBot="1">
      <c r="A118" s="14"/>
      <c r="B118" s="15"/>
      <c r="C118" s="16"/>
      <c r="D118" s="16"/>
      <c r="E118" s="16"/>
      <c r="F118" s="16"/>
      <c r="G118" s="16"/>
      <c r="H118" s="16"/>
      <c r="I118" s="16"/>
      <c r="J118" s="16"/>
      <c r="K118" s="15"/>
      <c r="L118" s="15"/>
    </row>
    <row r="119" spans="1:14" ht="16.2" thickTop="1">
      <c r="A119" s="81" t="s">
        <v>11</v>
      </c>
      <c r="B119" s="82"/>
      <c r="C119" s="82"/>
      <c r="D119" s="82"/>
      <c r="E119" s="82"/>
      <c r="F119" s="82"/>
      <c r="G119" s="82"/>
      <c r="H119" s="82"/>
      <c r="I119" s="82"/>
      <c r="J119" s="83"/>
      <c r="K119" s="84"/>
      <c r="L119" s="16"/>
    </row>
    <row r="120" spans="1:14">
      <c r="A120" s="108" t="s">
        <v>0</v>
      </c>
      <c r="B120" s="110" t="s">
        <v>1</v>
      </c>
      <c r="C120" s="8" t="s">
        <v>32</v>
      </c>
      <c r="D120" s="8" t="s">
        <v>34</v>
      </c>
      <c r="E120" s="8" t="s">
        <v>33</v>
      </c>
      <c r="F120" s="8" t="s">
        <v>4</v>
      </c>
      <c r="G120" s="8" t="s">
        <v>35</v>
      </c>
      <c r="H120" s="8" t="s">
        <v>30</v>
      </c>
      <c r="I120" s="32" t="s">
        <v>36</v>
      </c>
      <c r="J120" s="55" t="s">
        <v>41</v>
      </c>
      <c r="K120" s="112" t="s">
        <v>2</v>
      </c>
      <c r="L120" s="16"/>
    </row>
    <row r="121" spans="1:14">
      <c r="A121" s="109"/>
      <c r="B121" s="111"/>
      <c r="C121" s="53" t="s">
        <v>28</v>
      </c>
      <c r="D121" s="53" t="s">
        <v>28</v>
      </c>
      <c r="E121" s="53" t="s">
        <v>29</v>
      </c>
      <c r="F121" s="53" t="s">
        <v>37</v>
      </c>
      <c r="G121" s="53" t="s">
        <v>38</v>
      </c>
      <c r="H121" s="53" t="s">
        <v>39</v>
      </c>
      <c r="I121" s="54" t="s">
        <v>31</v>
      </c>
      <c r="J121" s="56" t="s">
        <v>40</v>
      </c>
      <c r="K121" s="113"/>
    </row>
    <row r="122" spans="1:14">
      <c r="A122" s="57">
        <v>1</v>
      </c>
      <c r="B122" s="58"/>
      <c r="C122" s="53"/>
      <c r="D122" s="53"/>
      <c r="E122" s="53"/>
      <c r="F122" s="53"/>
      <c r="G122" s="7">
        <f t="shared" ref="G122:G126" si="24">E122*F122</f>
        <v>0</v>
      </c>
      <c r="H122" s="7">
        <f t="shared" ref="H122:H126" si="25">(((C122+D122)*2)/1000)*G122</f>
        <v>0</v>
      </c>
      <c r="I122" s="28">
        <f t="shared" ref="I122:I126" si="26">((C122*D122)*0.000001*G122)</f>
        <v>0</v>
      </c>
      <c r="J122" s="42">
        <f t="shared" ref="J122:J126" si="27">C122*D122*0.01</f>
        <v>0</v>
      </c>
      <c r="K122" s="41"/>
    </row>
    <row r="123" spans="1:14">
      <c r="A123" s="57">
        <v>2</v>
      </c>
      <c r="B123" s="58"/>
      <c r="C123" s="53"/>
      <c r="D123" s="53"/>
      <c r="E123" s="53"/>
      <c r="F123" s="53"/>
      <c r="G123" s="7">
        <f t="shared" si="24"/>
        <v>0</v>
      </c>
      <c r="H123" s="7">
        <f t="shared" si="25"/>
        <v>0</v>
      </c>
      <c r="I123" s="28">
        <f t="shared" si="26"/>
        <v>0</v>
      </c>
      <c r="J123" s="42">
        <f t="shared" si="27"/>
        <v>0</v>
      </c>
      <c r="K123" s="41"/>
    </row>
    <row r="124" spans="1:14">
      <c r="A124" s="57">
        <v>3</v>
      </c>
      <c r="B124" s="58"/>
      <c r="C124" s="53"/>
      <c r="D124" s="53"/>
      <c r="E124" s="53"/>
      <c r="F124" s="53"/>
      <c r="G124" s="7">
        <f t="shared" si="24"/>
        <v>0</v>
      </c>
      <c r="H124" s="7">
        <f t="shared" si="25"/>
        <v>0</v>
      </c>
      <c r="I124" s="28">
        <f t="shared" si="26"/>
        <v>0</v>
      </c>
      <c r="J124" s="42">
        <f t="shared" si="27"/>
        <v>0</v>
      </c>
      <c r="K124" s="41"/>
    </row>
    <row r="125" spans="1:14">
      <c r="A125" s="57">
        <v>4</v>
      </c>
      <c r="B125" s="58"/>
      <c r="C125" s="53"/>
      <c r="D125" s="53"/>
      <c r="E125" s="53"/>
      <c r="F125" s="53"/>
      <c r="G125" s="7">
        <f t="shared" si="24"/>
        <v>0</v>
      </c>
      <c r="H125" s="7">
        <f t="shared" si="25"/>
        <v>0</v>
      </c>
      <c r="I125" s="28">
        <f t="shared" si="26"/>
        <v>0</v>
      </c>
      <c r="J125" s="42">
        <f t="shared" si="27"/>
        <v>0</v>
      </c>
      <c r="K125" s="41"/>
    </row>
    <row r="126" spans="1:14">
      <c r="A126" s="57">
        <v>5</v>
      </c>
      <c r="B126" s="58"/>
      <c r="C126" s="53"/>
      <c r="D126" s="53"/>
      <c r="E126" s="53"/>
      <c r="F126" s="53"/>
      <c r="G126" s="7">
        <f t="shared" si="24"/>
        <v>0</v>
      </c>
      <c r="H126" s="7">
        <f t="shared" si="25"/>
        <v>0</v>
      </c>
      <c r="I126" s="28">
        <f t="shared" si="26"/>
        <v>0</v>
      </c>
      <c r="J126" s="42">
        <f t="shared" si="27"/>
        <v>0</v>
      </c>
      <c r="K126" s="41"/>
    </row>
    <row r="127" spans="1:14" ht="14.4" thickBot="1">
      <c r="A127" s="18" t="s">
        <v>7</v>
      </c>
      <c r="B127" s="19"/>
      <c r="C127" s="29"/>
      <c r="D127" s="30"/>
      <c r="E127" s="30"/>
      <c r="F127" s="30"/>
      <c r="G127" s="20">
        <f>SUM(G122:G126)</f>
        <v>0</v>
      </c>
      <c r="H127" s="27">
        <f>SUM(H122:H126)</f>
        <v>0</v>
      </c>
      <c r="I127" s="31">
        <f>SUM(I122:I126)</f>
        <v>0</v>
      </c>
      <c r="J127" s="35"/>
      <c r="K127" s="21" t="s">
        <v>5</v>
      </c>
      <c r="L127" s="15"/>
    </row>
    <row r="128" spans="1:14" ht="15" thickTop="1" thickBot="1">
      <c r="A128" s="22" t="s">
        <v>8</v>
      </c>
      <c r="B128" s="23"/>
      <c r="C128" s="85"/>
      <c r="D128" s="86"/>
      <c r="E128" s="86"/>
      <c r="F128" s="86"/>
      <c r="G128" s="87"/>
      <c r="H128" s="26">
        <f>SUM(H117,H127)</f>
        <v>53.88</v>
      </c>
      <c r="I128" s="34">
        <f>I127+I117</f>
        <v>2.2492999999999999</v>
      </c>
      <c r="J128" s="36"/>
      <c r="K128" s="24" t="s">
        <v>5</v>
      </c>
      <c r="L128" s="15"/>
    </row>
    <row r="129" spans="1:12" ht="14.4" thickTop="1"/>
    <row r="130" spans="1:12">
      <c r="A130" s="25" t="s">
        <v>12</v>
      </c>
    </row>
    <row r="131" spans="1:12">
      <c r="A131" s="88" t="s">
        <v>14</v>
      </c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38"/>
    </row>
    <row r="132" spans="1:12">
      <c r="A132" s="74" t="s">
        <v>13</v>
      </c>
      <c r="B132" s="75"/>
      <c r="C132" s="76"/>
      <c r="D132" s="76"/>
      <c r="E132" s="76"/>
      <c r="F132" s="76"/>
      <c r="G132" s="76"/>
      <c r="H132" s="76"/>
      <c r="I132" s="76"/>
      <c r="J132" s="76"/>
      <c r="K132" s="75"/>
      <c r="L132" s="37"/>
    </row>
    <row r="133" spans="1:12">
      <c r="A133" s="74" t="s">
        <v>15</v>
      </c>
      <c r="B133" s="75"/>
      <c r="C133" s="76"/>
      <c r="D133" s="76"/>
      <c r="E133" s="76"/>
      <c r="F133" s="76"/>
      <c r="G133" s="76"/>
      <c r="H133" s="76"/>
      <c r="I133" s="76"/>
      <c r="J133" s="76"/>
      <c r="K133" s="75"/>
      <c r="L133" s="37"/>
    </row>
    <row r="134" spans="1:12">
      <c r="A134" s="47"/>
      <c r="B134" s="37"/>
      <c r="C134" s="48"/>
      <c r="D134" s="48"/>
      <c r="E134" s="48"/>
      <c r="F134" s="48"/>
      <c r="G134" s="48"/>
      <c r="H134" s="48"/>
      <c r="I134" s="48"/>
      <c r="J134" s="48"/>
      <c r="K134" s="37"/>
      <c r="L134" s="37"/>
    </row>
    <row r="136" spans="1:12">
      <c r="A136" s="9"/>
      <c r="B136" s="10"/>
      <c r="C136" s="11"/>
      <c r="D136" s="1"/>
      <c r="G136" s="12"/>
      <c r="H136" s="12"/>
      <c r="I136" s="1"/>
      <c r="J136" s="1"/>
    </row>
    <row r="137" spans="1:12">
      <c r="A137" s="12"/>
      <c r="B137" s="10"/>
      <c r="C137" s="11"/>
      <c r="D137" s="1"/>
      <c r="G137" s="12"/>
      <c r="H137" s="12"/>
      <c r="I137" s="1"/>
      <c r="J137" s="1"/>
    </row>
    <row r="138" spans="1:12">
      <c r="A138" s="12"/>
      <c r="B138" s="10"/>
      <c r="C138"/>
      <c r="D138" s="1"/>
      <c r="G138" s="12"/>
      <c r="H138" s="12"/>
      <c r="I138" s="1"/>
      <c r="J138" s="1"/>
    </row>
    <row r="139" spans="1:12" hidden="1">
      <c r="A139" s="12"/>
      <c r="B139" s="13"/>
      <c r="C139" s="11"/>
      <c r="D139" s="1"/>
      <c r="G139" s="12"/>
      <c r="H139" s="12"/>
      <c r="I139" s="1"/>
      <c r="J139" s="1"/>
    </row>
    <row r="140" spans="1:12" hidden="1">
      <c r="A140" s="12"/>
      <c r="B140" s="13"/>
      <c r="C140" s="11"/>
      <c r="D140" s="1"/>
      <c r="G140" s="12"/>
      <c r="H140" s="12"/>
      <c r="I140" s="1"/>
      <c r="J140" s="1"/>
    </row>
    <row r="141" spans="1:12" hidden="1"/>
  </sheetData>
  <mergeCells count="52">
    <mergeCell ref="B17:K17"/>
    <mergeCell ref="G12:H12"/>
    <mergeCell ref="A11:B11"/>
    <mergeCell ref="A12:B12"/>
    <mergeCell ref="A7:B7"/>
    <mergeCell ref="E10:F10"/>
    <mergeCell ref="E11:F11"/>
    <mergeCell ref="E12:F12"/>
    <mergeCell ref="C8:D8"/>
    <mergeCell ref="C9:D9"/>
    <mergeCell ref="E8:F8"/>
    <mergeCell ref="E9:F9"/>
    <mergeCell ref="C7:D7"/>
    <mergeCell ref="E7:F7"/>
    <mergeCell ref="A1:B4"/>
    <mergeCell ref="C1:K2"/>
    <mergeCell ref="D3:K4"/>
    <mergeCell ref="C3:C4"/>
    <mergeCell ref="A6:B6"/>
    <mergeCell ref="E6:F6"/>
    <mergeCell ref="C6:D6"/>
    <mergeCell ref="A5:K5"/>
    <mergeCell ref="I6:J6"/>
    <mergeCell ref="G6:H6"/>
    <mergeCell ref="G7:H7"/>
    <mergeCell ref="I7:J7"/>
    <mergeCell ref="A8:B8"/>
    <mergeCell ref="A9:B9"/>
    <mergeCell ref="A10:B10"/>
    <mergeCell ref="I8:J8"/>
    <mergeCell ref="I9:J9"/>
    <mergeCell ref="G8:H8"/>
    <mergeCell ref="G9:H9"/>
    <mergeCell ref="I10:J10"/>
    <mergeCell ref="C10:D10"/>
    <mergeCell ref="G10:H10"/>
    <mergeCell ref="I11:J11"/>
    <mergeCell ref="I12:J12"/>
    <mergeCell ref="A133:K133"/>
    <mergeCell ref="A15:K15"/>
    <mergeCell ref="A119:K119"/>
    <mergeCell ref="C128:G128"/>
    <mergeCell ref="A131:K131"/>
    <mergeCell ref="A132:K132"/>
    <mergeCell ref="I13:J13"/>
    <mergeCell ref="A14:K14"/>
    <mergeCell ref="C11:D11"/>
    <mergeCell ref="C12:D12"/>
    <mergeCell ref="G11:H11"/>
    <mergeCell ref="A120:A121"/>
    <mergeCell ref="B120:B121"/>
    <mergeCell ref="K120:K121"/>
  </mergeCells>
  <conditionalFormatting sqref="A5:K5">
    <cfRule type="containsText" dxfId="35" priority="1" operator="containsText" text="SPRÁVNĚ">
      <formula>NOT(ISERROR(SEARCH("SPRÁVNĚ",A5)))</formula>
    </cfRule>
    <cfRule type="containsText" dxfId="34" priority="2" operator="containsText" text="CHYBA">
      <formula>NOT(ISERROR(SEARCH("CHYBA",A5)))</formula>
    </cfRule>
  </conditionalFormatting>
  <conditionalFormatting sqref="A14:K14">
    <cfRule type="containsText" dxfId="33" priority="3" operator="containsText" text="SPRÁVNĚ">
      <formula>NOT(ISERROR(SEARCH("SPRÁVNĚ",A14)))</formula>
    </cfRule>
    <cfRule type="containsText" dxfId="32" priority="4" operator="containsText" text="MÍNUS">
      <formula>NOT(ISERROR(SEARCH("MÍNUS",A14)))</formula>
    </cfRule>
  </conditionalFormatting>
  <conditionalFormatting sqref="J18:J116">
    <cfRule type="cellIs" dxfId="31" priority="5" stopIfTrue="1" operator="equal">
      <formula>224</formula>
    </cfRule>
    <cfRule type="cellIs" dxfId="30" priority="6" stopIfTrue="1" operator="equal">
      <formula>0</formula>
    </cfRule>
    <cfRule type="cellIs" dxfId="29" priority="7" stopIfTrue="1" operator="equal">
      <formula>120</formula>
    </cfRule>
    <cfRule type="cellIs" dxfId="28" priority="8" stopIfTrue="1" operator="lessThan">
      <formula>120</formula>
    </cfRule>
    <cfRule type="cellIs" dxfId="27" priority="186" stopIfTrue="1" operator="equal">
      <formula>288</formula>
    </cfRule>
    <cfRule type="cellIs" dxfId="26" priority="187" stopIfTrue="1" operator="equal">
      <formula>244</formula>
    </cfRule>
    <cfRule type="cellIs" dxfId="25" priority="188" stopIfTrue="1" operator="greaterThan">
      <formula>600</formula>
    </cfRule>
    <cfRule type="cellIs" dxfId="24" priority="197" stopIfTrue="1" operator="greaterThan">
      <formula>600</formula>
    </cfRule>
    <cfRule type="cellIs" dxfId="23" priority="198" stopIfTrue="1" operator="between">
      <formula>450</formula>
      <formula>600</formula>
    </cfRule>
    <cfRule type="cellIs" dxfId="22" priority="199" stopIfTrue="1" operator="between">
      <formula>288</formula>
      <formula>450</formula>
    </cfRule>
    <cfRule type="cellIs" dxfId="21" priority="200" stopIfTrue="1" operator="between">
      <formula>224</formula>
      <formula>288</formula>
    </cfRule>
    <cfRule type="cellIs" dxfId="20" priority="201" stopIfTrue="1" operator="lessThan">
      <formula>224</formula>
    </cfRule>
    <cfRule type="cellIs" dxfId="19" priority="244" operator="greaterThan">
      <formula>224</formula>
    </cfRule>
    <cfRule type="cellIs" dxfId="18" priority="245" operator="greaterThan">
      <formula>288</formula>
    </cfRule>
    <cfRule type="cellIs" dxfId="17" priority="246" operator="greaterThan">
      <formula>450</formula>
    </cfRule>
    <cfRule type="cellIs" dxfId="16" priority="183" stopIfTrue="1" operator="equal">
      <formula>0</formula>
    </cfRule>
    <cfRule type="cellIs" dxfId="15" priority="184" stopIfTrue="1" operator="equal">
      <formula>450</formula>
    </cfRule>
    <cfRule type="cellIs" dxfId="14" priority="185" stopIfTrue="1" operator="equal">
      <formula>600</formula>
    </cfRule>
  </conditionalFormatting>
  <conditionalFormatting sqref="J122:J126">
    <cfRule type="cellIs" dxfId="13" priority="9" stopIfTrue="1" operator="equal">
      <formula>0</formula>
    </cfRule>
    <cfRule type="cellIs" dxfId="12" priority="10" stopIfTrue="1" operator="equal">
      <formula>450</formula>
    </cfRule>
    <cfRule type="cellIs" dxfId="11" priority="11" stopIfTrue="1" operator="equal">
      <formula>600</formula>
    </cfRule>
    <cfRule type="cellIs" dxfId="10" priority="12" stopIfTrue="1" operator="equal">
      <formula>288</formula>
    </cfRule>
    <cfRule type="cellIs" dxfId="9" priority="13" stopIfTrue="1" operator="equal">
      <formula>244</formula>
    </cfRule>
    <cfRule type="cellIs" dxfId="8" priority="14" stopIfTrue="1" operator="greaterThan">
      <formula>600</formula>
    </cfRule>
    <cfRule type="cellIs" dxfId="7" priority="15" stopIfTrue="1" operator="greaterThan">
      <formula>600</formula>
    </cfRule>
    <cfRule type="cellIs" dxfId="6" priority="16" stopIfTrue="1" operator="between">
      <formula>450</formula>
      <formula>600</formula>
    </cfRule>
    <cfRule type="cellIs" dxfId="5" priority="17" stopIfTrue="1" operator="between">
      <formula>288</formula>
      <formula>450</formula>
    </cfRule>
    <cfRule type="cellIs" dxfId="4" priority="18" stopIfTrue="1" operator="between">
      <formula>224</formula>
      <formula>288</formula>
    </cfRule>
    <cfRule type="cellIs" dxfId="3" priority="21" operator="greaterThan">
      <formula>288</formula>
    </cfRule>
    <cfRule type="cellIs" dxfId="2" priority="22" operator="greaterThan">
      <formula>450</formula>
    </cfRule>
    <cfRule type="cellIs" dxfId="1" priority="20" operator="greaterThan">
      <formula>224</formula>
    </cfRule>
    <cfRule type="cellIs" dxfId="0" priority="19" stopIfTrue="1" operator="lessThan">
      <formula>224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Výpis řeziva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2024-03-25T06:33:53Z</cp:lastPrinted>
  <dcterms:created xsi:type="dcterms:W3CDTF">2005-03-09T14:59:48Z</dcterms:created>
  <dcterms:modified xsi:type="dcterms:W3CDTF">2024-03-25T06:35:59Z</dcterms:modified>
</cp:coreProperties>
</file>